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6192E9BE-CA71-4B9F-B544-57C14AF8661F}" xr6:coauthVersionLast="47" xr6:coauthVersionMax="47" xr10:uidLastSave="{00000000-0000-0000-0000-000000000000}"/>
  <bookViews>
    <workbookView xWindow="28680" yWindow="-120" windowWidth="29040" windowHeight="15720" activeTab="4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1" i="1" l="1"/>
  <c r="D60" i="1"/>
  <c r="D59" i="1"/>
  <c r="D58" i="1"/>
  <c r="D57" i="1"/>
  <c r="D56" i="1"/>
  <c r="D19" i="5"/>
  <c r="F48" i="1"/>
  <c r="D13" i="5"/>
  <c r="D15" i="5"/>
  <c r="F46" i="1"/>
  <c r="D16" i="3"/>
  <c r="D94" i="2"/>
  <c r="D90" i="2"/>
  <c r="E36" i="2"/>
  <c r="D36" i="2"/>
  <c r="D13" i="3"/>
  <c r="D30" i="2"/>
  <c r="E30" i="2"/>
  <c r="D81" i="3"/>
  <c r="D80" i="3"/>
  <c r="D79" i="3"/>
  <c r="E45" i="3" l="1"/>
  <c r="E44" i="3"/>
  <c r="E43" i="3"/>
  <c r="E42" i="3"/>
  <c r="D42" i="3"/>
  <c r="D26" i="3"/>
  <c r="D25" i="3"/>
  <c r="D24" i="3"/>
  <c r="D23" i="3"/>
  <c r="D22" i="3"/>
  <c r="D21" i="3"/>
  <c r="D19" i="4" l="1"/>
  <c r="D18" i="4"/>
  <c r="D17" i="4"/>
  <c r="D16" i="4"/>
  <c r="E53" i="4"/>
  <c r="E52" i="4"/>
  <c r="E51" i="4"/>
  <c r="E50" i="4"/>
  <c r="G51" i="4"/>
  <c r="G50" i="4"/>
  <c r="F51" i="4"/>
  <c r="F50" i="4"/>
  <c r="D18" i="5"/>
  <c r="D17" i="5"/>
  <c r="D16" i="5"/>
  <c r="D187" i="1"/>
  <c r="G136" i="1" l="1"/>
  <c r="G137" i="1"/>
  <c r="G138" i="1"/>
  <c r="G139" i="1"/>
  <c r="G140" i="1"/>
  <c r="F136" i="1"/>
  <c r="F137" i="1"/>
  <c r="F138" i="1"/>
  <c r="F139" i="1"/>
  <c r="F140" i="1"/>
  <c r="E136" i="1"/>
  <c r="E137" i="1"/>
  <c r="E138" i="1"/>
  <c r="E139" i="1"/>
  <c r="E140" i="1"/>
  <c r="G135" i="1"/>
  <c r="F135" i="1"/>
  <c r="E135" i="1"/>
  <c r="D137" i="1"/>
  <c r="D138" i="1"/>
  <c r="D139" i="1"/>
  <c r="D140" i="1"/>
  <c r="D135" i="1"/>
  <c r="C136" i="1"/>
  <c r="C137" i="1"/>
  <c r="C138" i="1"/>
  <c r="C139" i="1"/>
  <c r="C140" i="1"/>
  <c r="C135" i="1"/>
  <c r="B137" i="1"/>
  <c r="B138" i="1"/>
  <c r="B139" i="1"/>
  <c r="B140" i="1"/>
  <c r="B136" i="1"/>
  <c r="D15" i="4"/>
  <c r="D14" i="4"/>
  <c r="D44" i="3"/>
  <c r="D43" i="3"/>
  <c r="F47" i="3"/>
  <c r="F46" i="3"/>
  <c r="F45" i="3"/>
  <c r="F44" i="3"/>
  <c r="F43" i="3"/>
  <c r="F42" i="3"/>
  <c r="D15" i="3"/>
  <c r="D14" i="3"/>
  <c r="D12" i="3"/>
  <c r="H186" i="1"/>
  <c r="D186" i="1"/>
  <c r="D185" i="1"/>
  <c r="H184" i="1"/>
  <c r="D184" i="1"/>
  <c r="D183" i="1"/>
  <c r="H182" i="1"/>
  <c r="D182" i="1"/>
  <c r="D181" i="1"/>
  <c r="H180" i="1"/>
  <c r="D180" i="1"/>
  <c r="D32" i="1"/>
  <c r="D31" i="1"/>
  <c r="D30" i="1"/>
  <c r="D29" i="1"/>
  <c r="D136" i="1"/>
  <c r="E98" i="1" l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88" i="1"/>
  <c r="G99" i="1" s="1"/>
  <c r="G89" i="1"/>
  <c r="G100" i="1" s="1"/>
  <c r="G90" i="1"/>
  <c r="G101" i="1" s="1"/>
  <c r="G91" i="1"/>
  <c r="G102" i="1" s="1"/>
  <c r="G92" i="1"/>
  <c r="G103" i="1" s="1"/>
  <c r="G87" i="1"/>
  <c r="G98" i="1" s="1"/>
  <c r="F88" i="1"/>
  <c r="F89" i="1"/>
  <c r="F90" i="1"/>
  <c r="F91" i="1"/>
  <c r="F92" i="1"/>
  <c r="F87" i="1"/>
  <c r="F67" i="1"/>
  <c r="G67" i="1"/>
  <c r="E67" i="1"/>
  <c r="D40" i="1"/>
  <c r="D39" i="1"/>
  <c r="D38" i="1"/>
  <c r="E22" i="1"/>
  <c r="E21" i="1"/>
  <c r="E19" i="1"/>
  <c r="E20" i="1"/>
  <c r="E18" i="1"/>
  <c r="E17" i="1"/>
  <c r="E16" i="1"/>
  <c r="G29" i="5" l="1"/>
  <c r="F29" i="5"/>
  <c r="G28" i="5"/>
  <c r="F28" i="5"/>
  <c r="D93" i="2"/>
  <c r="D92" i="2"/>
  <c r="D91" i="2"/>
  <c r="H25" i="2"/>
  <c r="H24" i="2"/>
  <c r="H23" i="2"/>
  <c r="H22" i="2"/>
  <c r="G25" i="2"/>
  <c r="G24" i="2"/>
  <c r="G23" i="2"/>
  <c r="G22" i="2"/>
  <c r="F25" i="2"/>
  <c r="F24" i="2"/>
  <c r="F23" i="2"/>
  <c r="F22" i="2"/>
  <c r="D17" i="2"/>
  <c r="E17" i="2"/>
  <c r="E16" i="2"/>
  <c r="D16" i="2"/>
  <c r="E15" i="2"/>
  <c r="D15" i="2"/>
  <c r="E14" i="2"/>
  <c r="D14" i="2"/>
  <c r="E13" i="2"/>
  <c r="D13" i="2"/>
  <c r="C72" i="2"/>
  <c r="C73" i="2"/>
  <c r="B72" i="2"/>
  <c r="B73" i="2"/>
  <c r="H54" i="2"/>
  <c r="H55" i="2"/>
  <c r="H56" i="2"/>
  <c r="G54" i="2"/>
  <c r="G63" i="2" s="1"/>
  <c r="G71" i="2" s="1"/>
  <c r="G55" i="2"/>
  <c r="G64" i="2" s="1"/>
  <c r="G72" i="2" s="1"/>
  <c r="G56" i="2"/>
  <c r="G65" i="2" s="1"/>
  <c r="G73" i="2" s="1"/>
  <c r="F54" i="2"/>
  <c r="F63" i="2" s="1"/>
  <c r="F71" i="2" s="1"/>
  <c r="F55" i="2"/>
  <c r="F64" i="2" s="1"/>
  <c r="F72" i="2" s="1"/>
  <c r="F56" i="2"/>
  <c r="F65" i="2" s="1"/>
  <c r="F73" i="2" s="1"/>
  <c r="E56" i="2"/>
  <c r="E65" i="2" s="1"/>
  <c r="E73" i="2" s="1"/>
  <c r="H53" i="2"/>
  <c r="G53" i="2"/>
  <c r="G62" i="2" s="1"/>
  <c r="G70" i="2" s="1"/>
  <c r="F53" i="2"/>
  <c r="F62" i="2" s="1"/>
  <c r="F70" i="2" s="1"/>
  <c r="C64" i="2"/>
  <c r="C65" i="2"/>
  <c r="B65" i="2"/>
  <c r="B64" i="2"/>
  <c r="B53" i="2"/>
  <c r="B62" i="2" s="1"/>
  <c r="B70" i="2" s="1"/>
  <c r="E35" i="2"/>
  <c r="D35" i="2"/>
  <c r="E34" i="2"/>
  <c r="D34" i="2"/>
  <c r="E33" i="2"/>
  <c r="D33" i="2"/>
  <c r="E32" i="2"/>
  <c r="E55" i="2" s="1"/>
  <c r="E64" i="2" s="1"/>
  <c r="E72" i="2" s="1"/>
  <c r="D32" i="2"/>
  <c r="E31" i="2"/>
  <c r="E54" i="2" s="1"/>
  <c r="E63" i="2" s="1"/>
  <c r="E71" i="2" s="1"/>
  <c r="D31" i="2"/>
  <c r="E53" i="2"/>
  <c r="E62" i="2" s="1"/>
  <c r="E70" i="2" s="1"/>
  <c r="D14" i="5" l="1"/>
  <c r="F169" i="1"/>
  <c r="I169" i="1" s="1"/>
  <c r="F168" i="1"/>
  <c r="E152" i="1" l="1"/>
  <c r="E151" i="1"/>
  <c r="E150" i="1"/>
  <c r="E149" i="1"/>
  <c r="E148" i="1"/>
  <c r="E147" i="1"/>
  <c r="D147" i="1" s="1"/>
  <c r="G127" i="1"/>
  <c r="G150" i="1" s="1"/>
  <c r="G171" i="1" s="1"/>
  <c r="G126" i="1"/>
  <c r="G149" i="1" s="1"/>
  <c r="G170" i="1" s="1"/>
  <c r="G125" i="1"/>
  <c r="G148" i="1" s="1"/>
  <c r="G169" i="1" s="1"/>
  <c r="G124" i="1"/>
  <c r="G147" i="1" s="1"/>
  <c r="G168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73" i="2" s="1"/>
  <c r="H64" i="2"/>
  <c r="H72" i="2" s="1"/>
  <c r="H63" i="2"/>
  <c r="H71" i="2" s="1"/>
  <c r="H62" i="2"/>
  <c r="H70" i="2" s="1"/>
  <c r="C54" i="2"/>
  <c r="C63" i="2" s="1"/>
  <c r="C71" i="2" s="1"/>
  <c r="B54" i="2"/>
  <c r="B63" i="2" s="1"/>
  <c r="B71" i="2" s="1"/>
  <c r="C53" i="2"/>
  <c r="C62" i="2" s="1"/>
  <c r="C70" i="2" s="1"/>
  <c r="D54" i="2"/>
  <c r="D63" i="2" s="1"/>
  <c r="D71" i="2" s="1"/>
  <c r="D53" i="2"/>
  <c r="D62" i="2" s="1"/>
  <c r="D70" i="2" s="1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73" i="2" s="1"/>
  <c r="D55" i="2"/>
  <c r="D64" i="2" s="1"/>
  <c r="D72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4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F52" i="4" s="1"/>
  <c r="G26" i="4"/>
  <c r="G34" i="4" s="1"/>
  <c r="G52" i="4" s="1"/>
  <c r="B27" i="4"/>
  <c r="B35" i="4" s="1"/>
  <c r="C27" i="4"/>
  <c r="C35" i="4" s="1"/>
  <c r="D27" i="4"/>
  <c r="D35" i="4" s="1"/>
  <c r="E27" i="4"/>
  <c r="E35" i="4" s="1"/>
  <c r="F27" i="4"/>
  <c r="F35" i="4" s="1"/>
  <c r="F53" i="4" s="1"/>
  <c r="G27" i="4"/>
  <c r="G35" i="4" s="1"/>
  <c r="G53" i="4" s="1"/>
  <c r="B28" i="4"/>
  <c r="B36" i="4" s="1"/>
  <c r="C28" i="4"/>
  <c r="C36" i="4" s="1"/>
  <c r="D28" i="4"/>
  <c r="D36" i="4" s="1"/>
  <c r="E28" i="4"/>
  <c r="E36" i="4" s="1"/>
  <c r="F28" i="4"/>
  <c r="F36" i="4" s="1"/>
  <c r="F54" i="4" s="1"/>
  <c r="G28" i="4"/>
  <c r="G36" i="4" s="1"/>
  <c r="G54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H54" i="4"/>
  <c r="H53" i="4"/>
  <c r="H52" i="4"/>
  <c r="H51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G48" i="1"/>
  <c r="F49" i="1"/>
  <c r="G49" i="1" s="1"/>
  <c r="F50" i="1"/>
  <c r="G50" i="1" s="1"/>
  <c r="G46" i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H98" i="1" s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G47" i="3"/>
  <c r="G46" i="3"/>
  <c r="G45" i="3"/>
  <c r="G44" i="3"/>
  <c r="G43" i="3"/>
  <c r="G42" i="3"/>
  <c r="I42" i="3" s="1"/>
  <c r="F53" i="3"/>
  <c r="F5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7" i="3"/>
  <c r="D45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73" i="1" s="1"/>
  <c r="G151" i="1"/>
  <c r="G172" i="1" s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60" i="3"/>
  <c r="D52" i="3" l="1"/>
</calcChain>
</file>

<file path=xl/sharedStrings.xml><?xml version="1.0" encoding="utf-8"?>
<sst xmlns="http://schemas.openxmlformats.org/spreadsheetml/2006/main" count="534" uniqueCount="154">
  <si>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</si>
  <si>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</si>
  <si>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</si>
  <si>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</si>
  <si>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</si>
  <si>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</si>
  <si>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</si>
  <si>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</si>
  <si>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</si>
  <si>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</si>
  <si>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</si>
  <si>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</si>
  <si>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</si>
  <si>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</si>
  <si>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</si>
  <si>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</si>
  <si>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</si>
  <si>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</si>
  <si>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</si>
  <si>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</si>
  <si>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</si>
  <si>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</si>
  <si>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</si>
  <si>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</si>
  <si>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</si>
  <si>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</si>
  <si>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</si>
  <si>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</si>
  <si>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</si>
  <si>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</si>
  <si>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</si>
  <si>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</si>
  <si>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</si>
  <si>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</si>
  <si>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</si>
  <si>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</si>
  <si>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</si>
  <si>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</si>
  <si>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</si>
  <si>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</si>
  <si>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</si>
  <si>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</si>
  <si>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</si>
  <si>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</si>
  <si>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</si>
  <si>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</si>
  <si>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</si>
  <si>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</si>
  <si>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</si>
  <si>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</si>
  <si>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</si>
  <si>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</si>
  <si>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</si>
  <si>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</si>
  <si>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</si>
  <si>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</si>
  <si>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</si>
  <si>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</si>
  <si>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</si>
  <si>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</si>
  <si>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</si>
  <si>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</si>
  <si>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</si>
  <si>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</si>
  <si>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</si>
  <si>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</si>
  <si>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</si>
  <si>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</si>
  <si>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</si>
  <si>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</si>
  <si>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</si>
  <si>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</si>
  <si>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</si>
  <si>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</si>
  <si>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</si>
  <si>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</si>
  <si>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</si>
  <si>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</si>
  <si>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</si>
  <si>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</si>
  <si>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</si>
  <si>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</si>
  <si>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</si>
  <si>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</si>
  <si>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</si>
  <si>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</si>
  <si>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</si>
  <si>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</si>
  <si>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</si>
  <si>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</si>
  <si>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</si>
  <si>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</si>
  <si>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</si>
  <si>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</si>
  <si>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</si>
  <si>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</si>
  <si>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191N</t>
  </si>
  <si>
    <t>0157N</t>
  </si>
  <si>
    <t>0144N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</si>
  <si>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</si>
  <si>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</si>
  <si>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</si>
  <si>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</si>
  <si>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</si>
  <si>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</si>
  <si>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</si>
  <si>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</si>
  <si>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</si>
  <si>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0121N</t>
  </si>
  <si>
    <t>SAN GIORGIO</t>
  </si>
  <si>
    <t>192N</t>
  </si>
  <si>
    <t>123N</t>
  </si>
  <si>
    <t>122N</t>
  </si>
  <si>
    <t>214N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</si>
  <si>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</si>
  <si>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</si>
  <si>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</si>
  <si>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</si>
  <si>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</si>
  <si>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</si>
  <si>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</si>
  <si>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</si>
  <si>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</si>
  <si>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</si>
  <si>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0116N</t>
  </si>
  <si>
    <t>0158N</t>
  </si>
  <si>
    <t>OOCL HOUSTON</t>
  </si>
  <si>
    <t>193N</t>
  </si>
  <si>
    <t>221N</t>
  </si>
  <si>
    <t>336N</t>
  </si>
  <si>
    <t>157N</t>
  </si>
  <si>
    <t>HMM PARAMOUNT</t>
  </si>
  <si>
    <t>0095N</t>
  </si>
  <si>
    <t>COSCO ADEN</t>
  </si>
  <si>
    <t>143N</t>
  </si>
  <si>
    <t>217N</t>
  </si>
  <si>
    <t>145N</t>
  </si>
  <si>
    <t>OOCL MIAMI</t>
  </si>
  <si>
    <t>115N</t>
  </si>
  <si>
    <t>252N</t>
  </si>
  <si>
    <t xml:space="preserve">COSCO SINGAPORE </t>
  </si>
  <si>
    <t>202N</t>
  </si>
  <si>
    <t>121N</t>
  </si>
  <si>
    <t>0122N</t>
  </si>
  <si>
    <t>111N</t>
  </si>
  <si>
    <t>105N</t>
  </si>
  <si>
    <t>1st September 2026</t>
  </si>
  <si>
    <t xml:space="preserve">KOTA LARIS </t>
  </si>
  <si>
    <t>0027N</t>
  </si>
  <si>
    <t xml:space="preserve">OOCL HO CHI MINH CITY </t>
  </si>
  <si>
    <t>075N</t>
  </si>
  <si>
    <t>222N</t>
  </si>
  <si>
    <t>0145N</t>
  </si>
  <si>
    <t>337N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</si>
</sst>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</font>
    <font>
      <b/>
      <sz val="14"/>
      <name val="Calibri"/>
    </font>
    <font>
      <sz val="10"/>
      <name val="Arial"/>
    </font>
    <font>
      <sz val="14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8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0" fontId="47" fillId="0" borderId="0" xfId="0" applyFont="1" applyAlignment="1">
      <alignment vertical="center"/>
    </xf>
    <xf numFmtId="0" fontId="48" fillId="2" borderId="0" xfId="0" applyFont="1" applyFill="1" applyAlignment="1">
      <alignment vertical="center"/>
    </xf>
    <xf numFmtId="16" fontId="45" fillId="5" borderId="10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8" fillId="2" borderId="10" xfId="2" applyFont="1" applyFill="1" applyBorder="1" applyAlignment="1">
      <alignment horizont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164" fontId="38" fillId="2" borderId="0" xfId="2" applyFont="1" applyFill="1" applyAlignment="1">
      <alignment horizontal="center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16" fontId="16" fillId="4" borderId="0" xfId="0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936594</xdr:colOff>
      <xdr:row>4</xdr:row>
      <xdr:rowOff>130809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631043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703924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170496</xdr:colOff>
      <xdr:row>41</xdr:row>
      <xdr:rowOff>19234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818197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593407</xdr:colOff>
      <xdr:row>139</xdr:row>
      <xdr:rowOff>16583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8" s="20" customFormat="1" ht="44.4" x14ac:dyDescent="0.3">
      <c r="A6" s="206" t="s">
        <v>1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R6"/>
    </row>
    <row r="7" spans="1:18" s="4" customFormat="1" ht="34.799999999999997" x14ac:dyDescent="0.3">
      <c r="A7" s="207" t="s">
        <v>146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41" t="s">
        <v>45</v>
      </c>
      <c r="C9" s="241"/>
      <c r="D9" s="241"/>
      <c r="E9" s="241"/>
      <c r="F9" s="241"/>
      <c r="G9" s="241"/>
      <c r="H9" s="75"/>
      <c r="I9" s="75"/>
      <c r="J9" s="88"/>
    </row>
    <row r="10" spans="1:18" s="4" customFormat="1" ht="34.799999999999997" hidden="1" x14ac:dyDescent="0.3">
      <c r="A10" s="75"/>
      <c r="B10" s="242" t="s">
        <v>3</v>
      </c>
      <c r="C10" s="244" t="s">
        <v>4</v>
      </c>
      <c r="D10" s="84"/>
      <c r="E10" s="225" t="s">
        <v>5</v>
      </c>
      <c r="F10" s="246" t="s">
        <v>6</v>
      </c>
      <c r="G10" s="221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43"/>
      <c r="C11" s="245"/>
      <c r="D11" s="87"/>
      <c r="E11" s="226"/>
      <c r="F11" s="247"/>
      <c r="G11" s="222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14" t="s">
        <v>2</v>
      </c>
      <c r="C14" s="214"/>
      <c r="D14" s="214"/>
      <c r="E14" s="214"/>
      <c r="F14" s="214"/>
      <c r="G14" s="214"/>
      <c r="H14" s="214"/>
      <c r="I14" s="214"/>
      <c r="J14" s="214"/>
      <c r="K14" s="214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97</v>
      </c>
      <c r="D16" s="125">
        <v>46265</v>
      </c>
      <c r="E16" s="125">
        <f t="shared" ref="E16" si="0">F16</f>
        <v>46269</v>
      </c>
      <c r="F16" s="125">
        <v>46269</v>
      </c>
      <c r="G16" s="125">
        <v>46277</v>
      </c>
      <c r="H16" s="125">
        <v>46290</v>
      </c>
      <c r="I16" s="125">
        <f t="shared" ref="I16:I21" si="1">(G16+28)</f>
        <v>46305</v>
      </c>
      <c r="J16" s="111">
        <f t="shared" ref="J16:J22" si="2">G16+30</f>
        <v>46307</v>
      </c>
      <c r="K16" s="94">
        <f t="shared" ref="K16:K22" si="3">(G16+30)</f>
        <v>46307</v>
      </c>
      <c r="L16" s="126">
        <f t="shared" ref="L16:L21" si="4">(H16+28)</f>
        <v>46318</v>
      </c>
      <c r="M16" s="121"/>
    </row>
    <row r="17" spans="1:25" s="14" customFormat="1" ht="18" x14ac:dyDescent="0.3">
      <c r="A17" s="68"/>
      <c r="B17" s="93" t="s">
        <v>92</v>
      </c>
      <c r="C17" s="127" t="s">
        <v>98</v>
      </c>
      <c r="D17" s="125">
        <v>46269</v>
      </c>
      <c r="E17" s="125">
        <f t="shared" ref="E17:E18" si="5">F17</f>
        <v>46282</v>
      </c>
      <c r="F17" s="125">
        <v>46282</v>
      </c>
      <c r="G17" s="125">
        <v>46290</v>
      </c>
      <c r="H17" s="125">
        <v>46302</v>
      </c>
      <c r="I17" s="125">
        <f>(G17+28)</f>
        <v>46318</v>
      </c>
      <c r="J17" s="125">
        <f t="shared" si="2"/>
        <v>46320</v>
      </c>
      <c r="K17" s="94">
        <f t="shared" si="3"/>
        <v>46320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124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131</v>
      </c>
      <c r="C19" s="127" t="s">
        <v>132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125</v>
      </c>
      <c r="D20" s="125">
        <v>46303</v>
      </c>
      <c r="E20" s="125">
        <f>F20</f>
        <v>46308</v>
      </c>
      <c r="F20" s="125">
        <v>46308</v>
      </c>
      <c r="G20" s="125">
        <v>46320</v>
      </c>
      <c r="H20" s="125">
        <v>46337</v>
      </c>
      <c r="I20" s="125">
        <f t="shared" si="1"/>
        <v>46348</v>
      </c>
      <c r="J20" s="125">
        <f t="shared" si="2"/>
        <v>46350</v>
      </c>
      <c r="K20" s="94">
        <f t="shared" si="3"/>
        <v>46350</v>
      </c>
      <c r="L20" s="94">
        <f t="shared" si="4"/>
        <v>46365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143</v>
      </c>
      <c r="D21" s="125">
        <v>46310</v>
      </c>
      <c r="E21" s="125">
        <f>F21</f>
        <v>46315</v>
      </c>
      <c r="F21" s="125">
        <v>46315</v>
      </c>
      <c r="G21" s="125">
        <v>46327</v>
      </c>
      <c r="H21" s="125">
        <v>46344</v>
      </c>
      <c r="I21" s="125">
        <f t="shared" si="1"/>
        <v>46355</v>
      </c>
      <c r="J21" s="125">
        <f t="shared" si="2"/>
        <v>46357</v>
      </c>
      <c r="K21" s="94">
        <f t="shared" si="3"/>
        <v>46357</v>
      </c>
      <c r="L21" s="94">
        <f t="shared" si="4"/>
        <v>46372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136</v>
      </c>
      <c r="D22" s="97">
        <v>46317</v>
      </c>
      <c r="E22" s="97">
        <f>F22</f>
        <v>46322</v>
      </c>
      <c r="F22" s="97">
        <v>46322</v>
      </c>
      <c r="G22" s="97">
        <v>46334</v>
      </c>
      <c r="H22" s="97">
        <v>46351</v>
      </c>
      <c r="I22" s="97">
        <f t="shared" ref="I22" si="6">(G22+28)</f>
        <v>46362</v>
      </c>
      <c r="J22" s="97">
        <f t="shared" si="2"/>
        <v>46364</v>
      </c>
      <c r="K22" s="98">
        <f t="shared" si="3"/>
        <v>46364</v>
      </c>
      <c r="L22" s="98">
        <f t="shared" ref="L22" si="7">(H22+28)</f>
        <v>46379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2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17" t="s">
        <v>8</v>
      </c>
      <c r="C26" s="217"/>
      <c r="D26" s="217"/>
      <c r="E26" s="217"/>
      <c r="F26" s="217"/>
      <c r="G26" s="217"/>
      <c r="H26" s="11"/>
      <c r="I26" s="11"/>
    </row>
    <row r="27" spans="1:25" ht="23.4" customHeight="1" x14ac:dyDescent="0.3">
      <c r="B27" s="223" t="s">
        <v>3</v>
      </c>
      <c r="C27" s="261" t="s">
        <v>4</v>
      </c>
      <c r="D27" s="259" t="s">
        <v>62</v>
      </c>
      <c r="E27" s="239" t="s">
        <v>5</v>
      </c>
      <c r="F27" s="227" t="s">
        <v>6</v>
      </c>
      <c r="G27" s="229" t="s">
        <v>9</v>
      </c>
      <c r="H27" s="216"/>
      <c r="I27" s="258"/>
    </row>
    <row r="28" spans="1:25" ht="18.600000000000001" customHeight="1" thickBot="1" x14ac:dyDescent="0.35">
      <c r="B28" s="224"/>
      <c r="C28" s="262"/>
      <c r="D28" s="260"/>
      <c r="E28" s="240"/>
      <c r="F28" s="228"/>
      <c r="G28" s="230"/>
      <c r="H28" s="216"/>
      <c r="I28" s="258"/>
    </row>
    <row r="29" spans="1:25" ht="18.75" customHeight="1" x14ac:dyDescent="0.35">
      <c r="B29" s="25" t="s">
        <v>140</v>
      </c>
      <c r="C29" s="82" t="s">
        <v>141</v>
      </c>
      <c r="D29" s="33">
        <f>E29</f>
        <v>46266</v>
      </c>
      <c r="E29" s="33">
        <v>46266</v>
      </c>
      <c r="F29" s="33">
        <v>46276</v>
      </c>
      <c r="G29" s="30">
        <v>46292</v>
      </c>
      <c r="H29" s="122"/>
      <c r="I29" s="85"/>
    </row>
    <row r="30" spans="1:25" ht="18.75" customHeight="1" x14ac:dyDescent="0.35">
      <c r="B30" s="25" t="s">
        <v>106</v>
      </c>
      <c r="C30" s="82" t="s">
        <v>101</v>
      </c>
      <c r="D30" s="33">
        <f>E30</f>
        <v>46274</v>
      </c>
      <c r="E30" s="33">
        <v>46274</v>
      </c>
      <c r="F30" s="33">
        <v>46282</v>
      </c>
      <c r="G30" s="30">
        <v>46297</v>
      </c>
      <c r="H30" s="122"/>
      <c r="I30" s="85"/>
    </row>
    <row r="31" spans="1:25" ht="19.5" customHeight="1" x14ac:dyDescent="0.35">
      <c r="A31" s="72"/>
      <c r="B31" s="25" t="s">
        <v>107</v>
      </c>
      <c r="C31" s="82" t="s">
        <v>130</v>
      </c>
      <c r="D31" s="33">
        <f>E31</f>
        <v>46286</v>
      </c>
      <c r="E31" s="33">
        <v>46286</v>
      </c>
      <c r="F31" s="33">
        <v>46293</v>
      </c>
      <c r="G31" s="30">
        <v>46308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127</v>
      </c>
      <c r="D32" s="28">
        <f>E32</f>
        <v>46295</v>
      </c>
      <c r="E32" s="28">
        <v>46295</v>
      </c>
      <c r="F32" s="28">
        <v>46305</v>
      </c>
      <c r="G32" s="31">
        <v>46320</v>
      </c>
      <c r="H32" s="122"/>
      <c r="I32" s="89"/>
    </row>
    <row r="33" spans="2:26" x14ac:dyDescent="0.3">
      <c r="B33" s="162" t="s">
        <v>73</v>
      </c>
      <c r="C33" s="161"/>
      <c r="D33" s="161"/>
      <c r="E33" s="161"/>
      <c r="F33" s="161"/>
      <c r="G33" s="161"/>
      <c r="H33" s="161"/>
      <c r="I33" s="23"/>
    </row>
    <row r="34" spans="2:26" x14ac:dyDescent="0.3">
      <c r="B34" s="162"/>
      <c r="C34" s="161"/>
      <c r="D34" s="161"/>
      <c r="E34" s="161"/>
      <c r="F34" s="161"/>
      <c r="G34" s="161"/>
      <c r="H34" s="161"/>
    </row>
    <row r="35" spans="2:26" ht="25.5" customHeight="1" thickBot="1" x14ac:dyDescent="0.65">
      <c r="B35" s="217" t="s">
        <v>10</v>
      </c>
      <c r="C35" s="217"/>
      <c r="D35" s="217"/>
      <c r="E35" s="217"/>
      <c r="F35" s="217"/>
      <c r="G35" s="217"/>
      <c r="H35" s="11"/>
      <c r="I35" s="8"/>
      <c r="T35" s="33"/>
    </row>
    <row r="36" spans="2:26" ht="12.75" customHeight="1" x14ac:dyDescent="0.3">
      <c r="B36" s="223" t="s">
        <v>3</v>
      </c>
      <c r="C36" s="261" t="s">
        <v>4</v>
      </c>
      <c r="D36" s="152" t="s">
        <v>58</v>
      </c>
      <c r="E36" s="239" t="s">
        <v>5</v>
      </c>
      <c r="F36" s="227" t="s">
        <v>6</v>
      </c>
      <c r="G36" s="229" t="s">
        <v>11</v>
      </c>
      <c r="H36" s="257"/>
      <c r="I36" s="254"/>
      <c r="U36" s="255"/>
      <c r="V36" s="256"/>
      <c r="W36" s="130"/>
      <c r="X36" s="252"/>
      <c r="Y36" s="263"/>
      <c r="Z36" s="252"/>
    </row>
    <row r="37" spans="2:26" ht="24.75" customHeight="1" thickBot="1" x14ac:dyDescent="0.35">
      <c r="B37" s="224"/>
      <c r="C37" s="262"/>
      <c r="D37" s="155" t="s">
        <v>25</v>
      </c>
      <c r="E37" s="240"/>
      <c r="F37" s="228"/>
      <c r="G37" s="230"/>
      <c r="H37" s="257"/>
      <c r="I37" s="254"/>
      <c r="U37" s="255"/>
      <c r="V37" s="255"/>
      <c r="W37" s="129"/>
      <c r="X37" s="252"/>
      <c r="Y37" s="264"/>
      <c r="Z37" s="253"/>
    </row>
    <row r="38" spans="2:26" ht="18" x14ac:dyDescent="0.35">
      <c r="B38" s="92" t="s">
        <v>64</v>
      </c>
      <c r="C38" s="197" t="s">
        <v>142</v>
      </c>
      <c r="D38" s="64">
        <f>E38</f>
        <v>46268</v>
      </c>
      <c r="E38" s="64">
        <v>46268</v>
      </c>
      <c r="F38" s="64">
        <v>46277</v>
      </c>
      <c r="G38" s="65">
        <v>46298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149</v>
      </c>
      <c r="C39" s="82" t="s">
        <v>150</v>
      </c>
      <c r="D39" s="33">
        <f>E39</f>
        <v>46280</v>
      </c>
      <c r="E39" s="33">
        <v>46280</v>
      </c>
      <c r="F39" s="33">
        <v>46287</v>
      </c>
      <c r="G39" s="30">
        <v>46306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137</v>
      </c>
      <c r="C40" s="27" t="s">
        <v>138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2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2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17" t="s">
        <v>12</v>
      </c>
      <c r="C43" s="217"/>
      <c r="D43" s="217"/>
      <c r="E43" s="217"/>
      <c r="F43" s="217"/>
      <c r="G43" s="21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8" t="s">
        <v>3</v>
      </c>
      <c r="C44" s="210" t="s">
        <v>4</v>
      </c>
      <c r="D44" s="156" t="s">
        <v>58</v>
      </c>
      <c r="E44" s="212" t="s">
        <v>5</v>
      </c>
      <c r="F44" s="212" t="s">
        <v>6</v>
      </c>
      <c r="G44" s="212" t="s">
        <v>13</v>
      </c>
      <c r="H44" s="229" t="s">
        <v>82</v>
      </c>
      <c r="I44" s="229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8"/>
      <c r="C45" s="219"/>
      <c r="D45" s="157" t="s">
        <v>25</v>
      </c>
      <c r="E45" s="220"/>
      <c r="F45" s="220"/>
      <c r="G45" s="220"/>
      <c r="H45" s="230"/>
      <c r="I45" s="230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CHICAGO</v>
      </c>
      <c r="C46" s="116" t="str">
        <f>C56</f>
        <v>122N</v>
      </c>
      <c r="D46" s="33">
        <f>D56</f>
        <v>46269</v>
      </c>
      <c r="E46" s="33">
        <f>E56</f>
        <v>46269</v>
      </c>
      <c r="F46" s="33">
        <f>F56</f>
        <v>46278</v>
      </c>
      <c r="G46" s="33">
        <f>F46+16</f>
        <v>46294</v>
      </c>
      <c r="H46" s="64">
        <f>F46+23</f>
        <v>46301</v>
      </c>
      <c r="I46" s="30">
        <f>F46+26</f>
        <v>46304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JOGELA</v>
      </c>
      <c r="C47" s="116" t="str">
        <f>C57</f>
        <v>216N</v>
      </c>
      <c r="D47" s="33">
        <f t="shared" ref="D47:F50" si="9">D57</f>
        <v>46274</v>
      </c>
      <c r="E47" s="33">
        <f t="shared" si="9"/>
        <v>46274</v>
      </c>
      <c r="F47" s="33">
        <f t="shared" si="9"/>
        <v>46284</v>
      </c>
      <c r="G47" s="33">
        <f>F47+16</f>
        <v>46300</v>
      </c>
      <c r="H47" s="33">
        <f t="shared" ref="H47:H50" si="10">F47+23</f>
        <v>46307</v>
      </c>
      <c r="I47" s="30">
        <f t="shared" ref="I47:I50" si="11">F47+26</f>
        <v>46310</v>
      </c>
    </row>
    <row r="48" spans="2:26" ht="19.350000000000001" customHeight="1" x14ac:dyDescent="0.35">
      <c r="B48" s="25" t="str">
        <f>B58</f>
        <v>COSCO GENOA</v>
      </c>
      <c r="C48" s="116" t="str">
        <f>C58</f>
        <v>104N</v>
      </c>
      <c r="D48" s="33">
        <f t="shared" si="9"/>
        <v>46280</v>
      </c>
      <c r="E48" s="33">
        <f t="shared" si="9"/>
        <v>46280</v>
      </c>
      <c r="F48" s="33">
        <f>F58</f>
        <v>46287</v>
      </c>
      <c r="G48" s="33">
        <f>F48+16</f>
        <v>46303</v>
      </c>
      <c r="H48" s="33">
        <f t="shared" si="10"/>
        <v>46310</v>
      </c>
      <c r="I48" s="30">
        <f t="shared" si="11"/>
        <v>46313</v>
      </c>
    </row>
    <row r="49" spans="1:11" ht="19.350000000000001" customHeight="1" x14ac:dyDescent="0.35">
      <c r="B49" s="25" t="str">
        <f>B59</f>
        <v>OOCL PANAMA</v>
      </c>
      <c r="C49" s="116" t="str">
        <f t="shared" ref="C49:C50" si="12">C59</f>
        <v>336N</v>
      </c>
      <c r="D49" s="33">
        <f t="shared" si="9"/>
        <v>46286</v>
      </c>
      <c r="E49" s="33">
        <f t="shared" si="9"/>
        <v>46286</v>
      </c>
      <c r="F49" s="33">
        <f t="shared" si="9"/>
        <v>46294</v>
      </c>
      <c r="G49" s="33">
        <f>F49+16</f>
        <v>46310</v>
      </c>
      <c r="H49" s="33">
        <f t="shared" si="10"/>
        <v>46317</v>
      </c>
      <c r="I49" s="30">
        <f t="shared" si="11"/>
        <v>46320</v>
      </c>
    </row>
    <row r="50" spans="1:11" ht="19.5" customHeight="1" thickBot="1" x14ac:dyDescent="0.4">
      <c r="B50" s="26" t="str">
        <f>B60</f>
        <v>KOTA LAWA</v>
      </c>
      <c r="C50" s="117" t="str">
        <f t="shared" si="12"/>
        <v>111N</v>
      </c>
      <c r="D50" s="28">
        <f t="shared" si="9"/>
        <v>46289</v>
      </c>
      <c r="E50" s="28">
        <f t="shared" si="9"/>
        <v>46289</v>
      </c>
      <c r="F50" s="28">
        <f t="shared" si="9"/>
        <v>46299</v>
      </c>
      <c r="G50" s="28">
        <f t="shared" ref="G50" si="13">F50+16</f>
        <v>46315</v>
      </c>
      <c r="H50" s="28">
        <f t="shared" si="10"/>
        <v>46322</v>
      </c>
      <c r="I50" s="31">
        <f t="shared" si="11"/>
        <v>46325</v>
      </c>
    </row>
    <row r="51" spans="1:11" ht="19.5" customHeight="1" x14ac:dyDescent="0.3">
      <c r="B51" s="162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34"/>
      <c r="C52" s="234"/>
      <c r="D52" s="234"/>
      <c r="E52" s="234"/>
      <c r="F52" s="234"/>
      <c r="G52" s="234"/>
      <c r="H52" s="234"/>
      <c r="I52" s="8"/>
    </row>
    <row r="53" spans="1:11" ht="25.5" customHeight="1" thickBot="1" x14ac:dyDescent="0.65">
      <c r="B53" s="214" t="s">
        <v>14</v>
      </c>
      <c r="C53" s="214"/>
      <c r="D53" s="214"/>
      <c r="E53" s="214"/>
      <c r="F53" s="214"/>
      <c r="G53" s="214"/>
      <c r="H53" s="198"/>
      <c r="I53" s="11"/>
    </row>
    <row r="54" spans="1:11" ht="18.75" customHeight="1" x14ac:dyDescent="0.3">
      <c r="B54" s="208" t="s">
        <v>3</v>
      </c>
      <c r="C54" s="210" t="s">
        <v>4</v>
      </c>
      <c r="D54" s="156" t="s">
        <v>58</v>
      </c>
      <c r="E54" s="212" t="s">
        <v>5</v>
      </c>
      <c r="F54" s="212" t="s">
        <v>6</v>
      </c>
      <c r="G54" s="212" t="s">
        <v>15</v>
      </c>
      <c r="H54" s="215"/>
      <c r="I54" s="215"/>
      <c r="J54" s="215"/>
      <c r="K54" s="216"/>
    </row>
    <row r="55" spans="1:11" ht="18.75" customHeight="1" thickBot="1" x14ac:dyDescent="0.35">
      <c r="B55" s="218"/>
      <c r="C55" s="219"/>
      <c r="D55" s="157" t="s">
        <v>25</v>
      </c>
      <c r="E55" s="220"/>
      <c r="F55" s="220"/>
      <c r="G55" s="220"/>
      <c r="H55" s="215"/>
      <c r="I55" s="215"/>
      <c r="J55" s="215"/>
      <c r="K55" s="216"/>
    </row>
    <row r="56" spans="1:11" ht="18" x14ac:dyDescent="0.35">
      <c r="A56" s="69"/>
      <c r="B56" s="25" t="s">
        <v>55</v>
      </c>
      <c r="C56" s="116" t="s">
        <v>112</v>
      </c>
      <c r="D56" s="33">
        <f t="shared" ref="D56:D60" si="14">E56</f>
        <v>46269</v>
      </c>
      <c r="E56" s="33">
        <v>46269</v>
      </c>
      <c r="F56" s="33">
        <v>46278</v>
      </c>
      <c r="G56" s="30">
        <v>46289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70</v>
      </c>
      <c r="C57" s="116" t="s">
        <v>114</v>
      </c>
      <c r="D57" s="33">
        <f t="shared" si="14"/>
        <v>46274</v>
      </c>
      <c r="E57" s="33">
        <v>46274</v>
      </c>
      <c r="F57" s="33">
        <v>46284</v>
      </c>
      <c r="G57" s="30">
        <v>46295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36</v>
      </c>
      <c r="C58" s="116" t="s">
        <v>122</v>
      </c>
      <c r="D58" s="33">
        <f t="shared" si="14"/>
        <v>46280</v>
      </c>
      <c r="E58" s="33">
        <v>46280</v>
      </c>
      <c r="F58" s="33">
        <v>46287</v>
      </c>
      <c r="G58" s="30">
        <v>46300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67</v>
      </c>
      <c r="C59" s="116" t="s">
        <v>129</v>
      </c>
      <c r="D59" s="33">
        <f t="shared" si="14"/>
        <v>46286</v>
      </c>
      <c r="E59" s="33">
        <v>46286</v>
      </c>
      <c r="F59" s="33">
        <v>46294</v>
      </c>
      <c r="G59" s="30">
        <v>46306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93</v>
      </c>
      <c r="C60" s="306" t="s">
        <v>144</v>
      </c>
      <c r="D60" s="307">
        <f t="shared" si="14"/>
        <v>46289</v>
      </c>
      <c r="E60" s="307">
        <v>46289</v>
      </c>
      <c r="F60" s="307">
        <v>46299</v>
      </c>
      <c r="G60" s="30">
        <v>46313</v>
      </c>
      <c r="H60" s="122"/>
      <c r="I60" s="122"/>
      <c r="J60" s="122"/>
      <c r="K60" s="122"/>
    </row>
    <row r="61" spans="1:11" ht="19.5" customHeight="1" thickBot="1" x14ac:dyDescent="0.4">
      <c r="A61" s="160"/>
      <c r="B61" s="26" t="s">
        <v>55</v>
      </c>
      <c r="C61" s="117" t="s">
        <v>111</v>
      </c>
      <c r="D61" s="28">
        <f>E61</f>
        <v>46301</v>
      </c>
      <c r="E61" s="28">
        <v>46301</v>
      </c>
      <c r="F61" s="28">
        <v>46308</v>
      </c>
      <c r="G61" s="31">
        <v>46320</v>
      </c>
      <c r="H61" s="122"/>
      <c r="I61" s="122"/>
      <c r="J61" s="122"/>
      <c r="K61" s="122"/>
    </row>
    <row r="62" spans="1:11" ht="18" customHeight="1" x14ac:dyDescent="0.35">
      <c r="B62" s="162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3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14" t="s">
        <v>76</v>
      </c>
      <c r="C64" s="214"/>
      <c r="D64" s="214"/>
      <c r="E64" s="214"/>
      <c r="F64" s="214"/>
      <c r="G64" s="214"/>
      <c r="H64" s="214"/>
      <c r="I64" s="214"/>
      <c r="J64" s="214"/>
    </row>
    <row r="65" spans="2:10" ht="18" customHeight="1" x14ac:dyDescent="0.3">
      <c r="B65" s="223" t="s">
        <v>3</v>
      </c>
      <c r="C65" s="237" t="s">
        <v>4</v>
      </c>
      <c r="D65" s="156" t="s">
        <v>58</v>
      </c>
      <c r="E65" s="239" t="s">
        <v>5</v>
      </c>
      <c r="F65" s="227" t="s">
        <v>6</v>
      </c>
      <c r="G65" s="227" t="s">
        <v>15</v>
      </c>
      <c r="H65" s="227" t="s">
        <v>46</v>
      </c>
      <c r="I65" s="267" t="s">
        <v>89</v>
      </c>
      <c r="J65" s="265" t="s">
        <v>90</v>
      </c>
    </row>
    <row r="66" spans="2:10" ht="18" customHeight="1" thickBot="1" x14ac:dyDescent="0.35">
      <c r="B66" s="224"/>
      <c r="C66" s="238"/>
      <c r="D66" s="157" t="s">
        <v>25</v>
      </c>
      <c r="E66" s="240"/>
      <c r="F66" s="228"/>
      <c r="G66" s="228"/>
      <c r="H66" s="228"/>
      <c r="I66" s="268"/>
      <c r="J66" s="266"/>
    </row>
    <row r="67" spans="2:10" ht="18" customHeight="1" x14ac:dyDescent="0.35">
      <c r="B67" s="25" t="str">
        <f t="shared" ref="B67:G72" si="15">B56</f>
        <v>OOCL CHICAGO</v>
      </c>
      <c r="C67" s="116" t="str">
        <f t="shared" si="15"/>
        <v>122N</v>
      </c>
      <c r="D67" s="33">
        <f t="shared" si="15"/>
        <v>46269</v>
      </c>
      <c r="E67" s="33">
        <f t="shared" si="15"/>
        <v>46269</v>
      </c>
      <c r="F67" s="33">
        <f>F56</f>
        <v>46278</v>
      </c>
      <c r="G67" s="33">
        <f>G56</f>
        <v>46289</v>
      </c>
      <c r="H67" s="33">
        <f t="shared" ref="H67" si="16">F67+26</f>
        <v>46304</v>
      </c>
      <c r="I67" s="33">
        <f>F67+26</f>
        <v>46304</v>
      </c>
      <c r="J67" s="30">
        <f>G67+26</f>
        <v>46315</v>
      </c>
    </row>
    <row r="68" spans="2:10" ht="18" customHeight="1" x14ac:dyDescent="0.35">
      <c r="B68" s="25" t="str">
        <f t="shared" si="15"/>
        <v>JOGELA</v>
      </c>
      <c r="C68" s="116" t="str">
        <f t="shared" si="15"/>
        <v>216N</v>
      </c>
      <c r="D68" s="33">
        <f t="shared" si="15"/>
        <v>46274</v>
      </c>
      <c r="E68" s="33">
        <f t="shared" si="15"/>
        <v>46274</v>
      </c>
      <c r="F68" s="33">
        <f t="shared" si="15"/>
        <v>46284</v>
      </c>
      <c r="G68" s="33">
        <f t="shared" si="15"/>
        <v>46295</v>
      </c>
      <c r="H68" s="33">
        <f>F68+26</f>
        <v>46310</v>
      </c>
      <c r="I68" s="33">
        <f>F68+26</f>
        <v>46310</v>
      </c>
      <c r="J68" s="30">
        <f t="shared" ref="J68:J72" si="17">G68+26</f>
        <v>46321</v>
      </c>
    </row>
    <row r="69" spans="2:10" ht="18" customHeight="1" x14ac:dyDescent="0.35">
      <c r="B69" s="25" t="str">
        <f t="shared" si="15"/>
        <v>COSCO GENOA</v>
      </c>
      <c r="C69" s="116" t="str">
        <f t="shared" si="15"/>
        <v>104N</v>
      </c>
      <c r="D69" s="33">
        <f t="shared" si="15"/>
        <v>46280</v>
      </c>
      <c r="E69" s="33">
        <f t="shared" si="15"/>
        <v>46280</v>
      </c>
      <c r="F69" s="33">
        <f t="shared" si="15"/>
        <v>46287</v>
      </c>
      <c r="G69" s="33">
        <f t="shared" si="15"/>
        <v>46300</v>
      </c>
      <c r="H69" s="33">
        <f>F69+26</f>
        <v>46313</v>
      </c>
      <c r="I69" s="33">
        <f t="shared" ref="I69:I72" si="18">F69+26</f>
        <v>46313</v>
      </c>
      <c r="J69" s="30">
        <f t="shared" si="17"/>
        <v>46326</v>
      </c>
    </row>
    <row r="70" spans="2:10" ht="18" customHeight="1" x14ac:dyDescent="0.35">
      <c r="B70" s="25" t="str">
        <f t="shared" si="15"/>
        <v>OOCL PANAMA</v>
      </c>
      <c r="C70" s="116" t="str">
        <f t="shared" si="15"/>
        <v>336N</v>
      </c>
      <c r="D70" s="33">
        <f t="shared" si="15"/>
        <v>46286</v>
      </c>
      <c r="E70" s="33">
        <f t="shared" si="15"/>
        <v>46286</v>
      </c>
      <c r="F70" s="33">
        <f t="shared" si="15"/>
        <v>46294</v>
      </c>
      <c r="G70" s="33">
        <f t="shared" si="15"/>
        <v>46306</v>
      </c>
      <c r="H70" s="33">
        <f>F70+26</f>
        <v>46320</v>
      </c>
      <c r="I70" s="33">
        <f t="shared" si="18"/>
        <v>46320</v>
      </c>
      <c r="J70" s="30">
        <f t="shared" si="17"/>
        <v>46332</v>
      </c>
    </row>
    <row r="71" spans="2:10" ht="18" customHeight="1" x14ac:dyDescent="0.35">
      <c r="B71" s="25" t="str">
        <f t="shared" si="15"/>
        <v>KOTA LAWA</v>
      </c>
      <c r="C71" s="116" t="str">
        <f t="shared" si="15"/>
        <v>111N</v>
      </c>
      <c r="D71" s="33">
        <f t="shared" si="15"/>
        <v>46289</v>
      </c>
      <c r="E71" s="33">
        <f t="shared" si="15"/>
        <v>46289</v>
      </c>
      <c r="F71" s="33">
        <f t="shared" si="15"/>
        <v>46299</v>
      </c>
      <c r="G71" s="33">
        <f t="shared" si="15"/>
        <v>46313</v>
      </c>
      <c r="H71" s="33">
        <f t="shared" ref="H71" si="19">F71+26</f>
        <v>46325</v>
      </c>
      <c r="I71" s="33">
        <f t="shared" si="18"/>
        <v>46325</v>
      </c>
      <c r="J71" s="30">
        <f t="shared" si="17"/>
        <v>46339</v>
      </c>
    </row>
    <row r="72" spans="2:10" ht="18" customHeight="1" thickBot="1" x14ac:dyDescent="0.4">
      <c r="B72" s="26" t="str">
        <f t="shared" si="15"/>
        <v>OOCL CHICAGO</v>
      </c>
      <c r="C72" s="117" t="str">
        <f t="shared" si="15"/>
        <v>123N</v>
      </c>
      <c r="D72" s="28">
        <f t="shared" si="15"/>
        <v>46301</v>
      </c>
      <c r="E72" s="28">
        <f t="shared" si="15"/>
        <v>46301</v>
      </c>
      <c r="F72" s="28">
        <f t="shared" si="15"/>
        <v>46308</v>
      </c>
      <c r="G72" s="28">
        <f t="shared" si="15"/>
        <v>46320</v>
      </c>
      <c r="H72" s="28">
        <f>F72+26</f>
        <v>46334</v>
      </c>
      <c r="I72" s="28">
        <f t="shared" si="18"/>
        <v>46334</v>
      </c>
      <c r="J72" s="31">
        <f t="shared" si="17"/>
        <v>46346</v>
      </c>
    </row>
    <row r="73" spans="2:10" ht="18" customHeight="1" x14ac:dyDescent="0.35">
      <c r="B73" s="162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2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2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2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2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2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2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2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2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2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2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14" t="s">
        <v>115</v>
      </c>
      <c r="C84" s="214"/>
      <c r="D84" s="214"/>
      <c r="E84" s="214"/>
      <c r="F84" s="214"/>
      <c r="G84" s="214"/>
      <c r="H84" s="214"/>
      <c r="I84" s="214"/>
      <c r="J84" s="214"/>
    </row>
    <row r="85" spans="2:10" ht="18" customHeight="1" x14ac:dyDescent="0.3">
      <c r="B85" s="208" t="s">
        <v>3</v>
      </c>
      <c r="C85" s="210" t="s">
        <v>4</v>
      </c>
      <c r="D85" s="156" t="s">
        <v>58</v>
      </c>
      <c r="E85" s="212" t="s">
        <v>5</v>
      </c>
      <c r="F85" s="212" t="s">
        <v>6</v>
      </c>
      <c r="G85" s="212" t="s">
        <v>15</v>
      </c>
      <c r="H85" s="212" t="s">
        <v>17</v>
      </c>
      <c r="I85" s="212" t="s">
        <v>116</v>
      </c>
      <c r="J85" s="212" t="s">
        <v>117</v>
      </c>
    </row>
    <row r="86" spans="2:10" ht="18" customHeight="1" thickBot="1" x14ac:dyDescent="0.35">
      <c r="B86" s="209"/>
      <c r="C86" s="211"/>
      <c r="D86" s="167" t="s">
        <v>25</v>
      </c>
      <c r="E86" s="213"/>
      <c r="F86" s="213"/>
      <c r="G86" s="213"/>
      <c r="H86" s="213"/>
      <c r="I86" s="213"/>
      <c r="J86" s="213"/>
    </row>
    <row r="87" spans="2:10" ht="18" customHeight="1" x14ac:dyDescent="0.35">
      <c r="B87" s="92" t="str">
        <f>B56</f>
        <v>OOCL CHICAGO</v>
      </c>
      <c r="C87" s="168" t="str">
        <f>C56</f>
        <v>122N</v>
      </c>
      <c r="D87" s="64">
        <f t="shared" ref="D87:D90" si="20">E87</f>
        <v>46269</v>
      </c>
      <c r="E87" s="64">
        <f>E56</f>
        <v>46269</v>
      </c>
      <c r="F87" s="64">
        <f>F56</f>
        <v>46278</v>
      </c>
      <c r="G87" s="64">
        <f>G56</f>
        <v>46289</v>
      </c>
      <c r="H87" s="64">
        <f t="shared" ref="H87:H90" si="21">F87+26</f>
        <v>46304</v>
      </c>
      <c r="I87" s="64">
        <f>F87+27</f>
        <v>46305</v>
      </c>
      <c r="J87" s="65">
        <f>F87+28</f>
        <v>46306</v>
      </c>
    </row>
    <row r="88" spans="2:10" ht="18" customHeight="1" x14ac:dyDescent="0.35">
      <c r="B88" s="25" t="str">
        <f>B57</f>
        <v>JOGELA</v>
      </c>
      <c r="C88" s="116" t="str">
        <f t="shared" ref="C88:C92" si="22">C57</f>
        <v>216N</v>
      </c>
      <c r="D88" s="33">
        <f t="shared" si="20"/>
        <v>46274</v>
      </c>
      <c r="E88" s="33">
        <f t="shared" ref="E88:G92" si="23">E57</f>
        <v>46274</v>
      </c>
      <c r="F88" s="33">
        <f t="shared" si="23"/>
        <v>46284</v>
      </c>
      <c r="G88" s="33">
        <f t="shared" si="23"/>
        <v>46295</v>
      </c>
      <c r="H88" s="33">
        <f t="shared" si="21"/>
        <v>46310</v>
      </c>
      <c r="I88" s="33">
        <f t="shared" ref="I88:I92" si="24">F88+27</f>
        <v>46311</v>
      </c>
      <c r="J88" s="30">
        <f t="shared" ref="J88:J92" si="25">F88+28</f>
        <v>46312</v>
      </c>
    </row>
    <row r="89" spans="2:10" ht="18" customHeight="1" x14ac:dyDescent="0.35">
      <c r="B89" s="25" t="str">
        <f>B58</f>
        <v>COSCO GENOA</v>
      </c>
      <c r="C89" s="116" t="str">
        <f t="shared" si="22"/>
        <v>104N</v>
      </c>
      <c r="D89" s="33">
        <f t="shared" si="20"/>
        <v>46280</v>
      </c>
      <c r="E89" s="33">
        <f t="shared" si="23"/>
        <v>46280</v>
      </c>
      <c r="F89" s="33">
        <f t="shared" si="23"/>
        <v>46287</v>
      </c>
      <c r="G89" s="33">
        <f t="shared" si="23"/>
        <v>46300</v>
      </c>
      <c r="H89" s="33">
        <f t="shared" si="21"/>
        <v>46313</v>
      </c>
      <c r="I89" s="33">
        <f t="shared" si="24"/>
        <v>46314</v>
      </c>
      <c r="J89" s="30">
        <f t="shared" si="25"/>
        <v>46315</v>
      </c>
    </row>
    <row r="90" spans="2:10" ht="18" customHeight="1" x14ac:dyDescent="0.35">
      <c r="B90" s="25" t="str">
        <f>B59</f>
        <v>OOCL PANAMA</v>
      </c>
      <c r="C90" s="116" t="str">
        <f t="shared" si="22"/>
        <v>336N</v>
      </c>
      <c r="D90" s="33">
        <f t="shared" si="20"/>
        <v>46286</v>
      </c>
      <c r="E90" s="33">
        <f t="shared" si="23"/>
        <v>46286</v>
      </c>
      <c r="F90" s="33">
        <f t="shared" si="23"/>
        <v>46294</v>
      </c>
      <c r="G90" s="33">
        <f t="shared" si="23"/>
        <v>46306</v>
      </c>
      <c r="H90" s="33">
        <f t="shared" si="21"/>
        <v>46320</v>
      </c>
      <c r="I90" s="33">
        <f t="shared" si="24"/>
        <v>46321</v>
      </c>
      <c r="J90" s="30">
        <f t="shared" si="25"/>
        <v>46322</v>
      </c>
    </row>
    <row r="91" spans="2:10" ht="18" customHeight="1" x14ac:dyDescent="0.35">
      <c r="B91" s="25" t="str">
        <f>B60</f>
        <v>KOTA LAWA</v>
      </c>
      <c r="C91" s="116" t="str">
        <f t="shared" si="22"/>
        <v>111N</v>
      </c>
      <c r="D91" s="33">
        <f>E91</f>
        <v>46289</v>
      </c>
      <c r="E91" s="33">
        <f t="shared" si="23"/>
        <v>46289</v>
      </c>
      <c r="F91" s="33">
        <f t="shared" si="23"/>
        <v>46299</v>
      </c>
      <c r="G91" s="33">
        <f t="shared" si="23"/>
        <v>46313</v>
      </c>
      <c r="H91" s="33">
        <f>F91+26</f>
        <v>46325</v>
      </c>
      <c r="I91" s="33">
        <f t="shared" si="24"/>
        <v>46326</v>
      </c>
      <c r="J91" s="30">
        <f t="shared" si="25"/>
        <v>46327</v>
      </c>
    </row>
    <row r="92" spans="2:10" ht="18" customHeight="1" thickBot="1" x14ac:dyDescent="0.4">
      <c r="B92" s="26" t="str">
        <f>B61</f>
        <v>OOCL CHICAGO</v>
      </c>
      <c r="C92" s="117" t="str">
        <f t="shared" si="22"/>
        <v>123N</v>
      </c>
      <c r="D92" s="28">
        <f>E92</f>
        <v>46301</v>
      </c>
      <c r="E92" s="28">
        <f t="shared" si="23"/>
        <v>46301</v>
      </c>
      <c r="F92" s="28">
        <f t="shared" si="23"/>
        <v>46308</v>
      </c>
      <c r="G92" s="28">
        <f t="shared" si="23"/>
        <v>46320</v>
      </c>
      <c r="H92" s="28">
        <f>F92+26</f>
        <v>46334</v>
      </c>
      <c r="I92" s="28">
        <f t="shared" si="24"/>
        <v>46335</v>
      </c>
      <c r="J92" s="31">
        <f t="shared" si="25"/>
        <v>46336</v>
      </c>
    </row>
    <row r="93" spans="2:10" ht="18" customHeight="1" x14ac:dyDescent="0.35">
      <c r="B93" s="162" t="s">
        <v>73</v>
      </c>
      <c r="C93" s="164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2"/>
      <c r="C94" s="164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17" t="s">
        <v>77</v>
      </c>
      <c r="C95" s="217"/>
      <c r="D95" s="217"/>
      <c r="E95" s="217"/>
      <c r="F95" s="217"/>
      <c r="G95" s="217"/>
      <c r="H95" s="217"/>
      <c r="I95" s="11"/>
    </row>
    <row r="96" spans="2:10" ht="18" customHeight="1" x14ac:dyDescent="0.3">
      <c r="B96" s="223" t="s">
        <v>3</v>
      </c>
      <c r="C96" s="237" t="s">
        <v>4</v>
      </c>
      <c r="D96" s="156" t="s">
        <v>58</v>
      </c>
      <c r="E96" s="239" t="s">
        <v>5</v>
      </c>
      <c r="F96" s="227" t="s">
        <v>6</v>
      </c>
      <c r="G96" s="227" t="s">
        <v>15</v>
      </c>
      <c r="H96" s="227" t="s">
        <v>16</v>
      </c>
      <c r="I96" s="265" t="s">
        <v>88</v>
      </c>
      <c r="J96" s="3"/>
    </row>
    <row r="97" spans="2:10" ht="26.25" customHeight="1" thickBot="1" x14ac:dyDescent="0.35">
      <c r="B97" s="224"/>
      <c r="C97" s="238"/>
      <c r="D97" s="157" t="s">
        <v>25</v>
      </c>
      <c r="E97" s="240"/>
      <c r="F97" s="228"/>
      <c r="G97" s="228"/>
      <c r="H97" s="228"/>
      <c r="I97" s="266"/>
      <c r="J97" s="3"/>
    </row>
    <row r="98" spans="2:10" ht="18" customHeight="1" x14ac:dyDescent="0.35">
      <c r="B98" s="25" t="str">
        <f t="shared" ref="B98:C103" si="26">B56</f>
        <v>OOCL CHICAGO</v>
      </c>
      <c r="C98" s="116" t="str">
        <f t="shared" si="26"/>
        <v>122N</v>
      </c>
      <c r="D98" s="33">
        <f t="shared" ref="D98:D103" si="27">E98</f>
        <v>46269</v>
      </c>
      <c r="E98" s="33">
        <f>E56</f>
        <v>46269</v>
      </c>
      <c r="F98" s="33">
        <f t="shared" ref="E98:F103" si="28">F56</f>
        <v>46278</v>
      </c>
      <c r="G98" s="33">
        <f>G87</f>
        <v>46289</v>
      </c>
      <c r="H98" s="33">
        <f>F98+26</f>
        <v>46304</v>
      </c>
      <c r="I98" s="65">
        <f>F98+26</f>
        <v>46304</v>
      </c>
      <c r="J98" s="3"/>
    </row>
    <row r="99" spans="2:10" ht="18" customHeight="1" x14ac:dyDescent="0.35">
      <c r="B99" s="25" t="str">
        <f t="shared" si="26"/>
        <v>JOGELA</v>
      </c>
      <c r="C99" s="116" t="str">
        <f t="shared" si="26"/>
        <v>216N</v>
      </c>
      <c r="D99" s="33">
        <f t="shared" si="27"/>
        <v>46274</v>
      </c>
      <c r="E99" s="33">
        <f t="shared" si="28"/>
        <v>46274</v>
      </c>
      <c r="F99" s="33">
        <f t="shared" si="28"/>
        <v>46284</v>
      </c>
      <c r="G99" s="33">
        <f t="shared" ref="G99:G103" si="29">G88</f>
        <v>46295</v>
      </c>
      <c r="H99" s="33">
        <f>F99+26</f>
        <v>46310</v>
      </c>
      <c r="I99" s="30">
        <f t="shared" ref="I99:I103" si="30">F99+26</f>
        <v>46310</v>
      </c>
      <c r="J99" s="3"/>
    </row>
    <row r="100" spans="2:10" ht="18" customHeight="1" x14ac:dyDescent="0.35">
      <c r="B100" s="25" t="str">
        <f t="shared" si="26"/>
        <v>COSCO GENOA</v>
      </c>
      <c r="C100" s="116" t="str">
        <f t="shared" si="26"/>
        <v>104N</v>
      </c>
      <c r="D100" s="33">
        <f t="shared" si="27"/>
        <v>46280</v>
      </c>
      <c r="E100" s="33">
        <f t="shared" si="28"/>
        <v>46280</v>
      </c>
      <c r="F100" s="33">
        <f t="shared" si="28"/>
        <v>46287</v>
      </c>
      <c r="G100" s="33">
        <f t="shared" si="29"/>
        <v>46300</v>
      </c>
      <c r="H100" s="33">
        <f t="shared" ref="H100:H103" si="31">F100+26</f>
        <v>46313</v>
      </c>
      <c r="I100" s="30">
        <f t="shared" si="30"/>
        <v>46313</v>
      </c>
      <c r="J100" s="3"/>
    </row>
    <row r="101" spans="2:10" ht="18" customHeight="1" x14ac:dyDescent="0.35">
      <c r="B101" s="25" t="str">
        <f t="shared" si="26"/>
        <v>OOCL PANAMA</v>
      </c>
      <c r="C101" s="116" t="str">
        <f t="shared" si="26"/>
        <v>336N</v>
      </c>
      <c r="D101" s="33">
        <f t="shared" si="27"/>
        <v>46286</v>
      </c>
      <c r="E101" s="33">
        <f t="shared" si="28"/>
        <v>46286</v>
      </c>
      <c r="F101" s="33">
        <f t="shared" si="28"/>
        <v>46294</v>
      </c>
      <c r="G101" s="33">
        <f t="shared" si="29"/>
        <v>46306</v>
      </c>
      <c r="H101" s="33">
        <f t="shared" si="31"/>
        <v>46320</v>
      </c>
      <c r="I101" s="30">
        <f t="shared" si="30"/>
        <v>46320</v>
      </c>
      <c r="J101" s="3"/>
    </row>
    <row r="102" spans="2:10" ht="18" customHeight="1" x14ac:dyDescent="0.35">
      <c r="B102" s="25" t="str">
        <f t="shared" si="26"/>
        <v>KOTA LAWA</v>
      </c>
      <c r="C102" s="116" t="str">
        <f t="shared" si="26"/>
        <v>111N</v>
      </c>
      <c r="D102" s="33">
        <f t="shared" si="27"/>
        <v>46289</v>
      </c>
      <c r="E102" s="33">
        <f t="shared" si="28"/>
        <v>46289</v>
      </c>
      <c r="F102" s="33">
        <f t="shared" si="28"/>
        <v>46299</v>
      </c>
      <c r="G102" s="33">
        <f t="shared" si="29"/>
        <v>46313</v>
      </c>
      <c r="H102" s="33">
        <f t="shared" si="31"/>
        <v>46325</v>
      </c>
      <c r="I102" s="30">
        <f t="shared" si="30"/>
        <v>46325</v>
      </c>
      <c r="J102" s="3"/>
    </row>
    <row r="103" spans="2:10" ht="18" customHeight="1" thickBot="1" x14ac:dyDescent="0.4">
      <c r="B103" s="26" t="str">
        <f t="shared" si="26"/>
        <v>OOCL CHICAGO</v>
      </c>
      <c r="C103" s="117" t="str">
        <f t="shared" si="26"/>
        <v>123N</v>
      </c>
      <c r="D103" s="28">
        <f t="shared" si="27"/>
        <v>46301</v>
      </c>
      <c r="E103" s="28">
        <f t="shared" si="28"/>
        <v>46301</v>
      </c>
      <c r="F103" s="28">
        <f t="shared" si="28"/>
        <v>46308</v>
      </c>
      <c r="G103" s="28">
        <f t="shared" si="29"/>
        <v>46320</v>
      </c>
      <c r="H103" s="28">
        <f t="shared" si="31"/>
        <v>46334</v>
      </c>
      <c r="I103" s="31">
        <f t="shared" si="30"/>
        <v>46334</v>
      </c>
      <c r="J103" s="3"/>
    </row>
    <row r="104" spans="2:10" ht="18" customHeight="1" x14ac:dyDescent="0.35">
      <c r="B104" s="162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3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14" t="s">
        <v>78</v>
      </c>
      <c r="C106" s="214"/>
      <c r="D106" s="214"/>
      <c r="E106" s="214"/>
      <c r="F106" s="214"/>
      <c r="G106" s="214"/>
      <c r="H106" s="214"/>
      <c r="I106" s="214"/>
      <c r="J106" s="214"/>
    </row>
    <row r="107" spans="2:10" ht="18" customHeight="1" x14ac:dyDescent="0.3">
      <c r="B107" s="223" t="s">
        <v>3</v>
      </c>
      <c r="C107" s="237" t="s">
        <v>4</v>
      </c>
      <c r="D107" s="156" t="s">
        <v>58</v>
      </c>
      <c r="E107" s="239" t="s">
        <v>5</v>
      </c>
      <c r="F107" s="227" t="s">
        <v>6</v>
      </c>
      <c r="G107" s="227" t="s">
        <v>15</v>
      </c>
      <c r="H107" s="229" t="s">
        <v>54</v>
      </c>
      <c r="I107" s="229" t="s">
        <v>80</v>
      </c>
      <c r="J107" s="229" t="s">
        <v>81</v>
      </c>
    </row>
    <row r="108" spans="2:10" ht="18" customHeight="1" thickBot="1" x14ac:dyDescent="0.35">
      <c r="B108" s="248"/>
      <c r="C108" s="249"/>
      <c r="D108" s="167" t="s">
        <v>25</v>
      </c>
      <c r="E108" s="250"/>
      <c r="F108" s="251"/>
      <c r="G108" s="251"/>
      <c r="H108" s="231"/>
      <c r="I108" s="231"/>
      <c r="J108" s="231"/>
    </row>
    <row r="109" spans="2:10" ht="18" customHeight="1" x14ac:dyDescent="0.35">
      <c r="B109" s="92" t="str">
        <f t="shared" ref="B109:C114" si="32">B56</f>
        <v>OOCL CHICAGO</v>
      </c>
      <c r="C109" s="168" t="str">
        <f t="shared" si="32"/>
        <v>122N</v>
      </c>
      <c r="D109" s="64">
        <f t="shared" ref="D109" si="33">E109</f>
        <v>46269</v>
      </c>
      <c r="E109" s="64">
        <f t="shared" ref="E109:G114" si="34">E56</f>
        <v>46269</v>
      </c>
      <c r="F109" s="64">
        <f t="shared" si="34"/>
        <v>46278</v>
      </c>
      <c r="G109" s="64">
        <f t="shared" si="34"/>
        <v>46289</v>
      </c>
      <c r="H109" s="64">
        <f>F109+25</f>
        <v>46303</v>
      </c>
      <c r="I109" s="64">
        <f>F109+26</f>
        <v>46304</v>
      </c>
      <c r="J109" s="65">
        <f>F109+26</f>
        <v>46304</v>
      </c>
    </row>
    <row r="110" spans="2:10" ht="18" customHeight="1" x14ac:dyDescent="0.35">
      <c r="B110" s="25" t="str">
        <f t="shared" si="32"/>
        <v>JOGELA</v>
      </c>
      <c r="C110" s="116" t="str">
        <f t="shared" si="32"/>
        <v>216N</v>
      </c>
      <c r="D110" s="33">
        <f>E110</f>
        <v>46274</v>
      </c>
      <c r="E110" s="33">
        <f t="shared" si="34"/>
        <v>46274</v>
      </c>
      <c r="F110" s="33">
        <f t="shared" si="34"/>
        <v>46284</v>
      </c>
      <c r="G110" s="33">
        <f t="shared" si="34"/>
        <v>46295</v>
      </c>
      <c r="H110" s="33">
        <f>F110+25</f>
        <v>46309</v>
      </c>
      <c r="I110" s="33">
        <f t="shared" ref="I110:I114" si="35">F110+26</f>
        <v>46310</v>
      </c>
      <c r="J110" s="30">
        <f t="shared" ref="J110:J114" si="36">F110+26</f>
        <v>46310</v>
      </c>
    </row>
    <row r="111" spans="2:10" ht="18" customHeight="1" x14ac:dyDescent="0.35">
      <c r="B111" s="25" t="str">
        <f t="shared" si="32"/>
        <v>COSCO GENOA</v>
      </c>
      <c r="C111" s="116" t="str">
        <f t="shared" si="32"/>
        <v>104N</v>
      </c>
      <c r="D111" s="33">
        <f>E111</f>
        <v>46280</v>
      </c>
      <c r="E111" s="33">
        <f t="shared" si="34"/>
        <v>46280</v>
      </c>
      <c r="F111" s="33">
        <f t="shared" si="34"/>
        <v>46287</v>
      </c>
      <c r="G111" s="33">
        <f t="shared" si="34"/>
        <v>46300</v>
      </c>
      <c r="H111" s="33">
        <f>F111+25</f>
        <v>46312</v>
      </c>
      <c r="I111" s="33">
        <f t="shared" si="35"/>
        <v>46313</v>
      </c>
      <c r="J111" s="30">
        <f t="shared" si="36"/>
        <v>46313</v>
      </c>
    </row>
    <row r="112" spans="2:10" ht="18" customHeight="1" x14ac:dyDescent="0.35">
      <c r="B112" s="25" t="str">
        <f t="shared" si="32"/>
        <v>OOCL PANAMA</v>
      </c>
      <c r="C112" s="116" t="str">
        <f t="shared" si="32"/>
        <v>336N</v>
      </c>
      <c r="D112" s="33">
        <f>E112</f>
        <v>46286</v>
      </c>
      <c r="E112" s="33">
        <f t="shared" si="34"/>
        <v>46286</v>
      </c>
      <c r="F112" s="33">
        <f t="shared" si="34"/>
        <v>46294</v>
      </c>
      <c r="G112" s="33">
        <f t="shared" si="34"/>
        <v>46306</v>
      </c>
      <c r="H112" s="33">
        <f>F112+25</f>
        <v>46319</v>
      </c>
      <c r="I112" s="33">
        <f t="shared" si="35"/>
        <v>46320</v>
      </c>
      <c r="J112" s="30">
        <f t="shared" si="36"/>
        <v>46320</v>
      </c>
    </row>
    <row r="113" spans="2:11" ht="18" customHeight="1" x14ac:dyDescent="0.35">
      <c r="B113" s="25" t="str">
        <f t="shared" si="32"/>
        <v>KOTA LAWA</v>
      </c>
      <c r="C113" s="116" t="str">
        <f t="shared" si="32"/>
        <v>111N</v>
      </c>
      <c r="D113" s="33">
        <f>E113</f>
        <v>46289</v>
      </c>
      <c r="E113" s="33">
        <f t="shared" si="34"/>
        <v>46289</v>
      </c>
      <c r="F113" s="33">
        <f t="shared" si="34"/>
        <v>46299</v>
      </c>
      <c r="G113" s="33">
        <f t="shared" si="34"/>
        <v>46313</v>
      </c>
      <c r="H113" s="33">
        <f>F113+25</f>
        <v>46324</v>
      </c>
      <c r="I113" s="33">
        <f t="shared" si="35"/>
        <v>46325</v>
      </c>
      <c r="J113" s="30">
        <f t="shared" si="36"/>
        <v>46325</v>
      </c>
    </row>
    <row r="114" spans="2:11" ht="18" customHeight="1" thickBot="1" x14ac:dyDescent="0.4">
      <c r="B114" s="26" t="str">
        <f t="shared" si="32"/>
        <v>OOCL CHICAGO</v>
      </c>
      <c r="C114" s="117" t="str">
        <f t="shared" si="32"/>
        <v>123N</v>
      </c>
      <c r="D114" s="28">
        <f>E114</f>
        <v>46301</v>
      </c>
      <c r="E114" s="28">
        <f t="shared" si="34"/>
        <v>46301</v>
      </c>
      <c r="F114" s="28">
        <f t="shared" si="34"/>
        <v>46308</v>
      </c>
      <c r="G114" s="28">
        <f t="shared" si="34"/>
        <v>46320</v>
      </c>
      <c r="H114" s="28">
        <f t="shared" ref="H114" si="37">F114+25</f>
        <v>46333</v>
      </c>
      <c r="I114" s="28">
        <f t="shared" si="35"/>
        <v>46334</v>
      </c>
      <c r="J114" s="31">
        <f t="shared" si="36"/>
        <v>46334</v>
      </c>
    </row>
    <row r="115" spans="2:11" ht="18" customHeight="1" x14ac:dyDescent="0.35">
      <c r="B115" s="162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3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3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3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3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3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14" t="s">
        <v>85</v>
      </c>
      <c r="C121" s="214"/>
      <c r="D121" s="214"/>
      <c r="E121" s="214"/>
      <c r="F121" s="214"/>
      <c r="G121" s="214"/>
      <c r="H121" s="214"/>
      <c r="I121" s="214"/>
    </row>
    <row r="122" spans="2:11" ht="18" customHeight="1" x14ac:dyDescent="0.3">
      <c r="B122" s="208" t="s">
        <v>3</v>
      </c>
      <c r="C122" s="210" t="s">
        <v>4</v>
      </c>
      <c r="D122" s="156" t="s">
        <v>58</v>
      </c>
      <c r="E122" s="212" t="s">
        <v>5</v>
      </c>
      <c r="F122" s="212" t="s">
        <v>6</v>
      </c>
      <c r="G122" s="212" t="s">
        <v>15</v>
      </c>
      <c r="H122" s="212" t="s">
        <v>41</v>
      </c>
      <c r="I122" s="212" t="s">
        <v>79</v>
      </c>
      <c r="J122" s="212" t="s">
        <v>40</v>
      </c>
      <c r="K122" s="212" t="s">
        <v>84</v>
      </c>
    </row>
    <row r="123" spans="2:11" ht="18" customHeight="1" thickBot="1" x14ac:dyDescent="0.35">
      <c r="B123" s="209"/>
      <c r="C123" s="211"/>
      <c r="D123" s="167" t="s">
        <v>25</v>
      </c>
      <c r="E123" s="213"/>
      <c r="F123" s="213"/>
      <c r="G123" s="213"/>
      <c r="H123" s="213"/>
      <c r="I123" s="213"/>
      <c r="J123" s="213"/>
      <c r="K123" s="213"/>
    </row>
    <row r="124" spans="2:11" ht="19.5" customHeight="1" x14ac:dyDescent="0.35">
      <c r="B124" s="92" t="str">
        <f t="shared" ref="B124:G129" si="38">B56</f>
        <v>OOCL CHICAGO</v>
      </c>
      <c r="C124" s="168" t="str">
        <f t="shared" si="38"/>
        <v>122N</v>
      </c>
      <c r="D124" s="64">
        <f t="shared" si="38"/>
        <v>46269</v>
      </c>
      <c r="E124" s="64">
        <f t="shared" ref="E124:G127" si="39">E56</f>
        <v>46269</v>
      </c>
      <c r="F124" s="64">
        <f t="shared" si="39"/>
        <v>46278</v>
      </c>
      <c r="G124" s="64">
        <f t="shared" si="39"/>
        <v>46289</v>
      </c>
      <c r="H124" s="64">
        <f>F124+28</f>
        <v>46306</v>
      </c>
      <c r="I124" s="64">
        <f>(F124)+28</f>
        <v>46306</v>
      </c>
      <c r="J124" s="64">
        <f>(F124)+38</f>
        <v>46316</v>
      </c>
      <c r="K124" s="65">
        <f>F124+52</f>
        <v>46330</v>
      </c>
    </row>
    <row r="125" spans="2:11" ht="18" x14ac:dyDescent="0.35">
      <c r="B125" s="25" t="str">
        <f t="shared" si="38"/>
        <v>JOGELA</v>
      </c>
      <c r="C125" s="116" t="str">
        <f t="shared" si="38"/>
        <v>216N</v>
      </c>
      <c r="D125" s="33">
        <f t="shared" si="38"/>
        <v>46274</v>
      </c>
      <c r="E125" s="33">
        <f t="shared" si="39"/>
        <v>46274</v>
      </c>
      <c r="F125" s="33">
        <f t="shared" si="39"/>
        <v>46284</v>
      </c>
      <c r="G125" s="33">
        <f t="shared" si="39"/>
        <v>46295</v>
      </c>
      <c r="H125" s="33">
        <f t="shared" ref="H125:H129" si="40">F125+28</f>
        <v>46312</v>
      </c>
      <c r="I125" s="33">
        <f t="shared" ref="I125:I129" si="41">(F125)+28</f>
        <v>46312</v>
      </c>
      <c r="J125" s="33">
        <f t="shared" ref="J125:J129" si="42">(F125)+38</f>
        <v>46322</v>
      </c>
      <c r="K125" s="30">
        <f t="shared" ref="K125:K129" si="43">F125+52</f>
        <v>46336</v>
      </c>
    </row>
    <row r="126" spans="2:11" ht="19.5" customHeight="1" x14ac:dyDescent="0.35">
      <c r="B126" s="25" t="str">
        <f t="shared" si="38"/>
        <v>COSCO GENOA</v>
      </c>
      <c r="C126" s="116" t="str">
        <f t="shared" si="38"/>
        <v>104N</v>
      </c>
      <c r="D126" s="33">
        <f t="shared" si="38"/>
        <v>46280</v>
      </c>
      <c r="E126" s="33">
        <f t="shared" si="39"/>
        <v>46280</v>
      </c>
      <c r="F126" s="33">
        <f t="shared" si="39"/>
        <v>46287</v>
      </c>
      <c r="G126" s="33">
        <f t="shared" si="39"/>
        <v>46300</v>
      </c>
      <c r="H126" s="33">
        <f t="shared" si="40"/>
        <v>46315</v>
      </c>
      <c r="I126" s="33">
        <f t="shared" si="41"/>
        <v>46315</v>
      </c>
      <c r="J126" s="33">
        <f t="shared" si="42"/>
        <v>46325</v>
      </c>
      <c r="K126" s="30">
        <f t="shared" si="43"/>
        <v>46339</v>
      </c>
    </row>
    <row r="127" spans="2:11" ht="19.5" customHeight="1" x14ac:dyDescent="0.35">
      <c r="B127" s="25" t="str">
        <f t="shared" si="38"/>
        <v>OOCL PANAMA</v>
      </c>
      <c r="C127" s="116" t="str">
        <f t="shared" si="38"/>
        <v>336N</v>
      </c>
      <c r="D127" s="33">
        <f t="shared" si="38"/>
        <v>46286</v>
      </c>
      <c r="E127" s="33">
        <f t="shared" si="39"/>
        <v>46286</v>
      </c>
      <c r="F127" s="33">
        <f t="shared" si="39"/>
        <v>46294</v>
      </c>
      <c r="G127" s="33">
        <f t="shared" si="39"/>
        <v>46306</v>
      </c>
      <c r="H127" s="33">
        <f t="shared" si="40"/>
        <v>46322</v>
      </c>
      <c r="I127" s="33">
        <f t="shared" si="41"/>
        <v>46322</v>
      </c>
      <c r="J127" s="33">
        <f t="shared" si="42"/>
        <v>46332</v>
      </c>
      <c r="K127" s="30">
        <f t="shared" si="43"/>
        <v>46346</v>
      </c>
    </row>
    <row r="128" spans="2:11" ht="19.5" customHeight="1" x14ac:dyDescent="0.35">
      <c r="B128" s="25" t="str">
        <f t="shared" si="38"/>
        <v>KOTA LAWA</v>
      </c>
      <c r="C128" s="116" t="str">
        <f t="shared" si="38"/>
        <v>111N</v>
      </c>
      <c r="D128" s="33">
        <f t="shared" si="38"/>
        <v>46289</v>
      </c>
      <c r="E128" s="33">
        <f>E60</f>
        <v>46289</v>
      </c>
      <c r="F128" s="33">
        <f>F60</f>
        <v>46299</v>
      </c>
      <c r="G128" s="33">
        <f t="shared" si="38"/>
        <v>46313</v>
      </c>
      <c r="H128" s="33">
        <f t="shared" si="40"/>
        <v>46327</v>
      </c>
      <c r="I128" s="33">
        <f t="shared" si="41"/>
        <v>46327</v>
      </c>
      <c r="J128" s="33">
        <f t="shared" si="42"/>
        <v>46337</v>
      </c>
      <c r="K128" s="30">
        <f t="shared" si="43"/>
        <v>46351</v>
      </c>
    </row>
    <row r="129" spans="2:11" ht="19.5" customHeight="1" thickBot="1" x14ac:dyDescent="0.4">
      <c r="B129" s="26" t="str">
        <f t="shared" si="38"/>
        <v>OOCL CHICAGO</v>
      </c>
      <c r="C129" s="117" t="str">
        <f t="shared" si="38"/>
        <v>123N</v>
      </c>
      <c r="D129" s="28">
        <f t="shared" si="38"/>
        <v>46301</v>
      </c>
      <c r="E129" s="28">
        <f>E61</f>
        <v>46301</v>
      </c>
      <c r="F129" s="28">
        <f>F61</f>
        <v>46308</v>
      </c>
      <c r="G129" s="28">
        <f t="shared" si="38"/>
        <v>46320</v>
      </c>
      <c r="H129" s="28">
        <f t="shared" si="40"/>
        <v>46336</v>
      </c>
      <c r="I129" s="28">
        <f t="shared" si="41"/>
        <v>46336</v>
      </c>
      <c r="J129" s="28">
        <f t="shared" si="42"/>
        <v>46346</v>
      </c>
      <c r="K129" s="31">
        <f t="shared" si="43"/>
        <v>46360</v>
      </c>
    </row>
    <row r="130" spans="2:11" ht="18" customHeight="1" x14ac:dyDescent="0.35">
      <c r="B130" s="162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2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14" t="s">
        <v>118</v>
      </c>
      <c r="C132" s="214"/>
      <c r="D132" s="214"/>
      <c r="E132" s="214"/>
      <c r="F132" s="214"/>
      <c r="G132" s="214"/>
      <c r="H132" s="214"/>
      <c r="I132" s="214"/>
    </row>
    <row r="133" spans="2:11" ht="18" customHeight="1" x14ac:dyDescent="0.3">
      <c r="B133" s="208" t="s">
        <v>3</v>
      </c>
      <c r="C133" s="210" t="s">
        <v>4</v>
      </c>
      <c r="D133" s="156" t="s">
        <v>58</v>
      </c>
      <c r="E133" s="212" t="s">
        <v>5</v>
      </c>
      <c r="F133" s="212" t="s">
        <v>6</v>
      </c>
      <c r="G133" s="212" t="s">
        <v>15</v>
      </c>
      <c r="H133" s="212" t="s">
        <v>86</v>
      </c>
      <c r="I133" s="212" t="s">
        <v>87</v>
      </c>
    </row>
    <row r="134" spans="2:11" ht="18" customHeight="1" thickBot="1" x14ac:dyDescent="0.35">
      <c r="B134" s="218"/>
      <c r="C134" s="219"/>
      <c r="D134" s="157" t="s">
        <v>25</v>
      </c>
      <c r="E134" s="220"/>
      <c r="F134" s="220"/>
      <c r="G134" s="220"/>
      <c r="H134" s="220"/>
      <c r="I134" s="220"/>
    </row>
    <row r="135" spans="2:11" ht="18" customHeight="1" x14ac:dyDescent="0.35">
      <c r="B135" s="25" t="str">
        <f t="shared" ref="B135:G135" si="44">B56</f>
        <v>OOCL CHICAGO</v>
      </c>
      <c r="C135" s="116" t="str">
        <f t="shared" si="44"/>
        <v>122N</v>
      </c>
      <c r="D135" s="33">
        <f t="shared" si="44"/>
        <v>46269</v>
      </c>
      <c r="E135" s="33">
        <f t="shared" si="44"/>
        <v>46269</v>
      </c>
      <c r="F135" s="33">
        <f t="shared" si="44"/>
        <v>46278</v>
      </c>
      <c r="G135" s="33">
        <f t="shared" si="44"/>
        <v>46289</v>
      </c>
      <c r="H135" s="33">
        <f t="shared" ref="H135:H138" si="45">F135+26</f>
        <v>46304</v>
      </c>
      <c r="I135" s="30">
        <f>F135+26</f>
        <v>46304</v>
      </c>
    </row>
    <row r="136" spans="2:11" ht="18" customHeight="1" x14ac:dyDescent="0.35">
      <c r="B136" s="25" t="str">
        <f>B57</f>
        <v>JOGELA</v>
      </c>
      <c r="C136" s="116" t="str">
        <f t="shared" ref="C136:G140" si="46">C57</f>
        <v>216N</v>
      </c>
      <c r="D136" s="33">
        <f t="shared" si="46"/>
        <v>46274</v>
      </c>
      <c r="E136" s="33">
        <f t="shared" si="46"/>
        <v>46274</v>
      </c>
      <c r="F136" s="33">
        <f t="shared" si="46"/>
        <v>46284</v>
      </c>
      <c r="G136" s="33">
        <f t="shared" si="46"/>
        <v>46295</v>
      </c>
      <c r="H136" s="33">
        <f t="shared" si="45"/>
        <v>46310</v>
      </c>
      <c r="I136" s="30">
        <f>F136+26</f>
        <v>46310</v>
      </c>
    </row>
    <row r="137" spans="2:11" ht="18" customHeight="1" x14ac:dyDescent="0.35">
      <c r="B137" s="25" t="str">
        <f t="shared" ref="B137:B140" si="47">B58</f>
        <v>COSCO GENOA</v>
      </c>
      <c r="C137" s="116" t="str">
        <f t="shared" si="46"/>
        <v>104N</v>
      </c>
      <c r="D137" s="33">
        <f t="shared" si="46"/>
        <v>46280</v>
      </c>
      <c r="E137" s="33">
        <f t="shared" si="46"/>
        <v>46280</v>
      </c>
      <c r="F137" s="33">
        <f t="shared" si="46"/>
        <v>46287</v>
      </c>
      <c r="G137" s="33">
        <f t="shared" si="46"/>
        <v>46300</v>
      </c>
      <c r="H137" s="33">
        <f t="shared" si="45"/>
        <v>46313</v>
      </c>
      <c r="I137" s="30">
        <f t="shared" ref="I137:I139" si="48">F137+26</f>
        <v>46313</v>
      </c>
    </row>
    <row r="138" spans="2:11" ht="18" customHeight="1" x14ac:dyDescent="0.35">
      <c r="B138" s="25" t="str">
        <f t="shared" si="47"/>
        <v>OOCL PANAMA</v>
      </c>
      <c r="C138" s="116" t="str">
        <f t="shared" si="46"/>
        <v>336N</v>
      </c>
      <c r="D138" s="33">
        <f t="shared" si="46"/>
        <v>46286</v>
      </c>
      <c r="E138" s="33">
        <f t="shared" si="46"/>
        <v>46286</v>
      </c>
      <c r="F138" s="33">
        <f t="shared" si="46"/>
        <v>46294</v>
      </c>
      <c r="G138" s="33">
        <f t="shared" si="46"/>
        <v>46306</v>
      </c>
      <c r="H138" s="33">
        <f t="shared" si="45"/>
        <v>46320</v>
      </c>
      <c r="I138" s="30">
        <f t="shared" si="48"/>
        <v>46320</v>
      </c>
    </row>
    <row r="139" spans="2:11" ht="18" customHeight="1" x14ac:dyDescent="0.35">
      <c r="B139" s="25" t="str">
        <f t="shared" si="47"/>
        <v>KOTA LAWA</v>
      </c>
      <c r="C139" s="116" t="str">
        <f t="shared" si="46"/>
        <v>111N</v>
      </c>
      <c r="D139" s="33">
        <f t="shared" si="46"/>
        <v>46289</v>
      </c>
      <c r="E139" s="33">
        <f t="shared" si="46"/>
        <v>46289</v>
      </c>
      <c r="F139" s="33">
        <f t="shared" si="46"/>
        <v>46299</v>
      </c>
      <c r="G139" s="33">
        <f t="shared" si="46"/>
        <v>46313</v>
      </c>
      <c r="H139" s="33">
        <f>F139+26</f>
        <v>46325</v>
      </c>
      <c r="I139" s="30">
        <f t="shared" si="48"/>
        <v>46325</v>
      </c>
    </row>
    <row r="140" spans="2:11" ht="18" customHeight="1" thickBot="1" x14ac:dyDescent="0.4">
      <c r="B140" s="26" t="str">
        <f t="shared" si="47"/>
        <v>OOCL CHICAGO</v>
      </c>
      <c r="C140" s="117" t="str">
        <f t="shared" si="46"/>
        <v>123N</v>
      </c>
      <c r="D140" s="28">
        <f t="shared" si="46"/>
        <v>46301</v>
      </c>
      <c r="E140" s="28">
        <f t="shared" si="46"/>
        <v>46301</v>
      </c>
      <c r="F140" s="28">
        <f t="shared" si="46"/>
        <v>46308</v>
      </c>
      <c r="G140" s="28">
        <f t="shared" si="46"/>
        <v>46320</v>
      </c>
      <c r="H140" s="28">
        <f>F140+26</f>
        <v>46334</v>
      </c>
      <c r="I140" s="31">
        <f>F140+26</f>
        <v>46334</v>
      </c>
    </row>
    <row r="141" spans="2:11" ht="18" customHeight="1" x14ac:dyDescent="0.35">
      <c r="B141" s="162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2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2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14" t="s">
        <v>18</v>
      </c>
      <c r="C144" s="214"/>
      <c r="D144" s="214"/>
      <c r="E144" s="214"/>
      <c r="F144" s="214"/>
      <c r="G144" s="214"/>
      <c r="H144" s="214"/>
      <c r="I144" s="214"/>
    </row>
    <row r="145" spans="2:11" ht="18" customHeight="1" x14ac:dyDescent="0.3">
      <c r="B145" s="223" t="s">
        <v>3</v>
      </c>
      <c r="C145" s="237" t="s">
        <v>4</v>
      </c>
      <c r="D145" s="156" t="s">
        <v>58</v>
      </c>
      <c r="E145" s="239" t="s">
        <v>5</v>
      </c>
      <c r="F145" s="227" t="s">
        <v>6</v>
      </c>
      <c r="G145" s="227" t="s">
        <v>15</v>
      </c>
      <c r="H145" s="227" t="s">
        <v>53</v>
      </c>
      <c r="I145" s="227" t="s">
        <v>43</v>
      </c>
      <c r="J145" s="229" t="s">
        <v>19</v>
      </c>
      <c r="K145" s="216"/>
    </row>
    <row r="146" spans="2:11" ht="24" customHeight="1" thickBot="1" x14ac:dyDescent="0.35">
      <c r="B146" s="224"/>
      <c r="C146" s="238"/>
      <c r="D146" s="157" t="s">
        <v>25</v>
      </c>
      <c r="E146" s="240"/>
      <c r="F146" s="228"/>
      <c r="G146" s="228"/>
      <c r="H146" s="228"/>
      <c r="I146" s="228"/>
      <c r="J146" s="230"/>
      <c r="K146" s="216"/>
    </row>
    <row r="147" spans="2:11" ht="19.5" customHeight="1" x14ac:dyDescent="0.35">
      <c r="B147" s="25" t="str">
        <f t="shared" ref="B147:C152" si="49">B56</f>
        <v>OOCL CHICAGO</v>
      </c>
      <c r="C147" s="116" t="str">
        <f t="shared" si="49"/>
        <v>122N</v>
      </c>
      <c r="D147" s="33">
        <f>+E147</f>
        <v>46269</v>
      </c>
      <c r="E147" s="33">
        <f t="shared" ref="E147:E152" si="50">E56</f>
        <v>46269</v>
      </c>
      <c r="F147" s="33">
        <f t="shared" ref="F147:F152" si="51">F56</f>
        <v>46278</v>
      </c>
      <c r="G147" s="33">
        <f t="shared" ref="G147:G152" si="52">G124</f>
        <v>46289</v>
      </c>
      <c r="H147" s="33">
        <f>F147+48</f>
        <v>46326</v>
      </c>
      <c r="I147" s="33">
        <f>F147+48</f>
        <v>46326</v>
      </c>
      <c r="J147" s="30">
        <f>G147+45</f>
        <v>46334</v>
      </c>
      <c r="K147" s="122"/>
    </row>
    <row r="148" spans="2:11" ht="19.5" customHeight="1" x14ac:dyDescent="0.35">
      <c r="B148" s="25" t="str">
        <f t="shared" si="49"/>
        <v>JOGELA</v>
      </c>
      <c r="C148" s="116" t="str">
        <f t="shared" si="49"/>
        <v>216N</v>
      </c>
      <c r="D148" s="33">
        <f t="shared" ref="D148:D152" si="53">+E148</f>
        <v>46274</v>
      </c>
      <c r="E148" s="33">
        <f t="shared" si="50"/>
        <v>46274</v>
      </c>
      <c r="F148" s="33">
        <f t="shared" si="51"/>
        <v>46284</v>
      </c>
      <c r="G148" s="33">
        <f t="shared" si="52"/>
        <v>46295</v>
      </c>
      <c r="H148" s="33">
        <f t="shared" ref="H148:H152" si="54">F148+48</f>
        <v>46332</v>
      </c>
      <c r="I148" s="33">
        <f t="shared" ref="I148:I152" si="55">F148+48</f>
        <v>46332</v>
      </c>
      <c r="J148" s="30">
        <f t="shared" ref="J148:J152" si="56">G148+45</f>
        <v>46340</v>
      </c>
      <c r="K148" s="122"/>
    </row>
    <row r="149" spans="2:11" ht="19.5" customHeight="1" x14ac:dyDescent="0.35">
      <c r="B149" s="25" t="str">
        <f t="shared" si="49"/>
        <v>COSCO GENOA</v>
      </c>
      <c r="C149" s="116" t="str">
        <f t="shared" si="49"/>
        <v>104N</v>
      </c>
      <c r="D149" s="33">
        <f t="shared" si="53"/>
        <v>46280</v>
      </c>
      <c r="E149" s="33">
        <f t="shared" si="50"/>
        <v>46280</v>
      </c>
      <c r="F149" s="33">
        <f t="shared" si="51"/>
        <v>46287</v>
      </c>
      <c r="G149" s="33">
        <f t="shared" si="52"/>
        <v>46300</v>
      </c>
      <c r="H149" s="33">
        <f t="shared" si="54"/>
        <v>46335</v>
      </c>
      <c r="I149" s="33">
        <f t="shared" si="55"/>
        <v>46335</v>
      </c>
      <c r="J149" s="30">
        <f t="shared" si="56"/>
        <v>46345</v>
      </c>
      <c r="K149" s="122"/>
    </row>
    <row r="150" spans="2:11" ht="19.5" customHeight="1" x14ac:dyDescent="0.35">
      <c r="B150" s="25" t="str">
        <f t="shared" si="49"/>
        <v>OOCL PANAMA</v>
      </c>
      <c r="C150" s="116" t="str">
        <f t="shared" si="49"/>
        <v>336N</v>
      </c>
      <c r="D150" s="33">
        <f t="shared" si="53"/>
        <v>46286</v>
      </c>
      <c r="E150" s="33">
        <f t="shared" si="50"/>
        <v>46286</v>
      </c>
      <c r="F150" s="33">
        <f t="shared" si="51"/>
        <v>46294</v>
      </c>
      <c r="G150" s="33">
        <f t="shared" si="52"/>
        <v>46306</v>
      </c>
      <c r="H150" s="33">
        <f t="shared" si="54"/>
        <v>46342</v>
      </c>
      <c r="I150" s="33">
        <f t="shared" si="55"/>
        <v>46342</v>
      </c>
      <c r="J150" s="30">
        <f t="shared" si="56"/>
        <v>46351</v>
      </c>
      <c r="K150" s="122"/>
    </row>
    <row r="151" spans="2:11" ht="19.5" customHeight="1" x14ac:dyDescent="0.35">
      <c r="B151" s="25" t="str">
        <f t="shared" si="49"/>
        <v>KOTA LAWA</v>
      </c>
      <c r="C151" s="116" t="str">
        <f t="shared" si="49"/>
        <v>111N</v>
      </c>
      <c r="D151" s="33">
        <f t="shared" si="53"/>
        <v>46289</v>
      </c>
      <c r="E151" s="33">
        <f t="shared" si="50"/>
        <v>46289</v>
      </c>
      <c r="F151" s="33">
        <f t="shared" si="51"/>
        <v>46299</v>
      </c>
      <c r="G151" s="33">
        <f t="shared" si="52"/>
        <v>46313</v>
      </c>
      <c r="H151" s="33">
        <f t="shared" si="54"/>
        <v>46347</v>
      </c>
      <c r="I151" s="33">
        <f t="shared" si="55"/>
        <v>46347</v>
      </c>
      <c r="J151" s="30">
        <f t="shared" si="56"/>
        <v>46358</v>
      </c>
      <c r="K151" s="122"/>
    </row>
    <row r="152" spans="2:11" ht="19.5" customHeight="1" thickBot="1" x14ac:dyDescent="0.4">
      <c r="B152" s="26" t="str">
        <f t="shared" si="49"/>
        <v>OOCL CHICAGO</v>
      </c>
      <c r="C152" s="117" t="str">
        <f t="shared" si="49"/>
        <v>123N</v>
      </c>
      <c r="D152" s="28">
        <f t="shared" si="53"/>
        <v>46301</v>
      </c>
      <c r="E152" s="28">
        <f t="shared" si="50"/>
        <v>46301</v>
      </c>
      <c r="F152" s="28">
        <f t="shared" si="51"/>
        <v>46308</v>
      </c>
      <c r="G152" s="28">
        <f t="shared" si="52"/>
        <v>46320</v>
      </c>
      <c r="H152" s="28">
        <f t="shared" si="54"/>
        <v>46356</v>
      </c>
      <c r="I152" s="28">
        <f t="shared" si="55"/>
        <v>46356</v>
      </c>
      <c r="J152" s="31">
        <f t="shared" si="56"/>
        <v>46365</v>
      </c>
      <c r="K152" s="122"/>
    </row>
    <row r="153" spans="2:11" ht="19.5" customHeight="1" x14ac:dyDescent="0.35">
      <c r="B153" s="162" t="s">
        <v>73</v>
      </c>
      <c r="C153" s="164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2"/>
      <c r="C154" s="164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2"/>
      <c r="C155" s="164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2"/>
      <c r="C156" s="164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2"/>
      <c r="C157" s="164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2"/>
      <c r="C158" s="164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2"/>
      <c r="C159" s="164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2"/>
      <c r="C160" s="164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2"/>
      <c r="C161" s="164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2"/>
      <c r="C162" s="164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2"/>
      <c r="C163" s="164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2"/>
      <c r="C164" s="164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17" t="s">
        <v>20</v>
      </c>
      <c r="C165" s="217"/>
      <c r="D165" s="217"/>
      <c r="E165" s="217"/>
      <c r="F165" s="217"/>
      <c r="G165" s="217"/>
      <c r="H165" s="217"/>
      <c r="I165" s="217"/>
    </row>
    <row r="166" spans="2:11" ht="20.25" customHeight="1" x14ac:dyDescent="0.3">
      <c r="B166" s="223" t="s">
        <v>3</v>
      </c>
      <c r="C166" s="237" t="s">
        <v>4</v>
      </c>
      <c r="D166" s="156" t="s">
        <v>58</v>
      </c>
      <c r="E166" s="239" t="s">
        <v>5</v>
      </c>
      <c r="F166" s="227" t="s">
        <v>6</v>
      </c>
      <c r="G166" s="227" t="s">
        <v>15</v>
      </c>
      <c r="H166" s="227" t="s">
        <v>60</v>
      </c>
      <c r="I166" s="227" t="s">
        <v>61</v>
      </c>
      <c r="J166" s="229" t="s">
        <v>42</v>
      </c>
      <c r="K166" s="216"/>
    </row>
    <row r="167" spans="2:11" ht="20.100000000000001" customHeight="1" thickBot="1" x14ac:dyDescent="0.35">
      <c r="B167" s="224"/>
      <c r="C167" s="238"/>
      <c r="D167" s="157" t="s">
        <v>25</v>
      </c>
      <c r="E167" s="240"/>
      <c r="F167" s="228"/>
      <c r="G167" s="228"/>
      <c r="H167" s="228"/>
      <c r="I167" s="228"/>
      <c r="J167" s="230"/>
      <c r="K167" s="216"/>
    </row>
    <row r="168" spans="2:11" ht="19.5" customHeight="1" x14ac:dyDescent="0.35">
      <c r="B168" s="25" t="str">
        <f t="shared" ref="B168:C173" si="57">B56</f>
        <v>OOCL CHICAGO</v>
      </c>
      <c r="C168" s="116" t="str">
        <f t="shared" si="57"/>
        <v>122N</v>
      </c>
      <c r="D168" s="33">
        <f>E168</f>
        <v>46269</v>
      </c>
      <c r="E168" s="33">
        <f t="shared" ref="E168:F173" si="58">E56</f>
        <v>46269</v>
      </c>
      <c r="F168" s="33">
        <f>F56</f>
        <v>46278</v>
      </c>
      <c r="G168" s="33">
        <f t="shared" ref="G168:G173" si="59">G147</f>
        <v>46289</v>
      </c>
      <c r="H168" s="33">
        <f>F168+42</f>
        <v>46320</v>
      </c>
      <c r="I168" s="33">
        <f t="shared" ref="I168:I173" si="60">F168+51</f>
        <v>46329</v>
      </c>
      <c r="J168" s="30">
        <f>F168+51</f>
        <v>46329</v>
      </c>
      <c r="K168" s="122"/>
    </row>
    <row r="169" spans="2:11" ht="19.5" customHeight="1" x14ac:dyDescent="0.35">
      <c r="B169" s="25" t="str">
        <f t="shared" si="57"/>
        <v>JOGELA</v>
      </c>
      <c r="C169" s="116" t="str">
        <f t="shared" si="57"/>
        <v>216N</v>
      </c>
      <c r="D169" s="33">
        <f t="shared" ref="D169:D173" si="61">E169</f>
        <v>46274</v>
      </c>
      <c r="E169" s="33">
        <f t="shared" si="58"/>
        <v>46274</v>
      </c>
      <c r="F169" s="33">
        <f>F57</f>
        <v>46284</v>
      </c>
      <c r="G169" s="33">
        <f t="shared" si="59"/>
        <v>46295</v>
      </c>
      <c r="H169" s="33">
        <f t="shared" ref="H169:H173" si="62">F169+42</f>
        <v>46326</v>
      </c>
      <c r="I169" s="33">
        <f>F169+51</f>
        <v>46335</v>
      </c>
      <c r="J169" s="30">
        <f>F169+51</f>
        <v>46335</v>
      </c>
      <c r="K169" s="122"/>
    </row>
    <row r="170" spans="2:11" ht="19.5" customHeight="1" x14ac:dyDescent="0.35">
      <c r="B170" s="25" t="str">
        <f t="shared" si="57"/>
        <v>COSCO GENOA</v>
      </c>
      <c r="C170" s="116" t="str">
        <f t="shared" si="57"/>
        <v>104N</v>
      </c>
      <c r="D170" s="33">
        <f t="shared" si="61"/>
        <v>46280</v>
      </c>
      <c r="E170" s="33">
        <f t="shared" si="58"/>
        <v>46280</v>
      </c>
      <c r="F170" s="33">
        <f t="shared" si="58"/>
        <v>46287</v>
      </c>
      <c r="G170" s="33">
        <f t="shared" si="59"/>
        <v>46300</v>
      </c>
      <c r="H170" s="33">
        <f t="shared" si="62"/>
        <v>46329</v>
      </c>
      <c r="I170" s="33">
        <f t="shared" si="60"/>
        <v>46338</v>
      </c>
      <c r="J170" s="30">
        <f>F170+51</f>
        <v>46338</v>
      </c>
      <c r="K170" s="122"/>
    </row>
    <row r="171" spans="2:11" ht="19.5" customHeight="1" x14ac:dyDescent="0.35">
      <c r="B171" s="25" t="str">
        <f t="shared" si="57"/>
        <v>OOCL PANAMA</v>
      </c>
      <c r="C171" s="116" t="str">
        <f t="shared" si="57"/>
        <v>336N</v>
      </c>
      <c r="D171" s="33">
        <f t="shared" si="61"/>
        <v>46286</v>
      </c>
      <c r="E171" s="33">
        <f t="shared" si="58"/>
        <v>46286</v>
      </c>
      <c r="F171" s="33">
        <f t="shared" si="58"/>
        <v>46294</v>
      </c>
      <c r="G171" s="33">
        <f t="shared" si="59"/>
        <v>46306</v>
      </c>
      <c r="H171" s="33">
        <f t="shared" si="62"/>
        <v>46336</v>
      </c>
      <c r="I171" s="33">
        <f t="shared" si="60"/>
        <v>46345</v>
      </c>
      <c r="J171" s="30">
        <f t="shared" ref="J171:J173" si="63">F171+51</f>
        <v>46345</v>
      </c>
      <c r="K171" s="122"/>
    </row>
    <row r="172" spans="2:11" ht="19.5" customHeight="1" x14ac:dyDescent="0.35">
      <c r="B172" s="25" t="str">
        <f t="shared" si="57"/>
        <v>KOTA LAWA</v>
      </c>
      <c r="C172" s="116" t="str">
        <f t="shared" si="57"/>
        <v>111N</v>
      </c>
      <c r="D172" s="33">
        <f t="shared" si="61"/>
        <v>46289</v>
      </c>
      <c r="E172" s="33">
        <f t="shared" si="58"/>
        <v>46289</v>
      </c>
      <c r="F172" s="33">
        <f t="shared" si="58"/>
        <v>46299</v>
      </c>
      <c r="G172" s="33">
        <f t="shared" si="59"/>
        <v>46313</v>
      </c>
      <c r="H172" s="33">
        <f t="shared" si="62"/>
        <v>46341</v>
      </c>
      <c r="I172" s="33">
        <f t="shared" si="60"/>
        <v>46350</v>
      </c>
      <c r="J172" s="30">
        <f t="shared" si="63"/>
        <v>46350</v>
      </c>
      <c r="K172" s="122"/>
    </row>
    <row r="173" spans="2:11" ht="19.5" customHeight="1" thickBot="1" x14ac:dyDescent="0.4">
      <c r="B173" s="26" t="str">
        <f t="shared" si="57"/>
        <v>OOCL CHICAGO</v>
      </c>
      <c r="C173" s="117" t="str">
        <f t="shared" si="57"/>
        <v>123N</v>
      </c>
      <c r="D173" s="28">
        <f t="shared" si="61"/>
        <v>46301</v>
      </c>
      <c r="E173" s="28">
        <f t="shared" si="58"/>
        <v>46301</v>
      </c>
      <c r="F173" s="28">
        <f t="shared" si="58"/>
        <v>46308</v>
      </c>
      <c r="G173" s="28">
        <f t="shared" si="59"/>
        <v>46320</v>
      </c>
      <c r="H173" s="28">
        <f t="shared" si="62"/>
        <v>46350</v>
      </c>
      <c r="I173" s="28">
        <f t="shared" si="60"/>
        <v>46359</v>
      </c>
      <c r="J173" s="31">
        <f t="shared" si="63"/>
        <v>46359</v>
      </c>
      <c r="K173" s="122"/>
    </row>
    <row r="174" spans="2:11" ht="20.25" customHeight="1" x14ac:dyDescent="0.35">
      <c r="B174" s="162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1:10" ht="24.75" customHeight="1" thickBot="1" x14ac:dyDescent="0.65">
      <c r="B177" s="217" t="s">
        <v>34</v>
      </c>
      <c r="C177" s="217"/>
      <c r="D177" s="217"/>
      <c r="E177" s="217"/>
      <c r="F177" s="217"/>
      <c r="G177" s="217"/>
      <c r="H177" s="217"/>
      <c r="I177" s="217"/>
    </row>
    <row r="178" spans="1:10" ht="12.75" customHeight="1" x14ac:dyDescent="0.3">
      <c r="B178" s="223" t="s">
        <v>3</v>
      </c>
      <c r="C178" s="237" t="s">
        <v>4</v>
      </c>
      <c r="D178" s="156" t="s">
        <v>58</v>
      </c>
      <c r="E178" s="239" t="s">
        <v>5</v>
      </c>
      <c r="F178" s="227" t="s">
        <v>6</v>
      </c>
      <c r="G178" s="227" t="s">
        <v>22</v>
      </c>
      <c r="H178" s="229" t="s">
        <v>23</v>
      </c>
      <c r="I178" s="235"/>
      <c r="J178" s="216"/>
    </row>
    <row r="179" spans="1:10" ht="25.5" customHeight="1" thickBot="1" x14ac:dyDescent="0.35">
      <c r="B179" s="224"/>
      <c r="C179" s="238"/>
      <c r="D179" s="157" t="s">
        <v>25</v>
      </c>
      <c r="E179" s="240"/>
      <c r="F179" s="228"/>
      <c r="G179" s="228"/>
      <c r="H179" s="230"/>
      <c r="I179" s="236"/>
      <c r="J179" s="216"/>
    </row>
    <row r="180" spans="1:10" ht="19.5" customHeight="1" x14ac:dyDescent="0.35">
      <c r="B180" s="78" t="s">
        <v>69</v>
      </c>
      <c r="C180" s="178">
        <v>2617</v>
      </c>
      <c r="D180" s="83">
        <f t="shared" ref="D180:D184" si="64">E180</f>
        <v>46260</v>
      </c>
      <c r="E180" s="83">
        <v>46260</v>
      </c>
      <c r="F180" s="83">
        <v>46267</v>
      </c>
      <c r="G180" s="83">
        <v>46274</v>
      </c>
      <c r="H180" s="16">
        <f>G180+17</f>
        <v>46291</v>
      </c>
      <c r="I180" s="24"/>
      <c r="J180" s="67"/>
    </row>
    <row r="181" spans="1:10" ht="19.5" customHeight="1" x14ac:dyDescent="0.35">
      <c r="B181" s="78" t="s">
        <v>68</v>
      </c>
      <c r="C181" s="178">
        <v>2617</v>
      </c>
      <c r="D181" s="83">
        <f t="shared" si="64"/>
        <v>46267</v>
      </c>
      <c r="E181" s="83">
        <v>46267</v>
      </c>
      <c r="F181" s="83">
        <v>46274</v>
      </c>
      <c r="G181" s="83">
        <v>46281</v>
      </c>
      <c r="H181" s="123" t="s">
        <v>49</v>
      </c>
      <c r="I181" s="179"/>
      <c r="J181" s="67"/>
    </row>
    <row r="182" spans="1:10" ht="19.5" customHeight="1" x14ac:dyDescent="0.35">
      <c r="B182" s="78" t="s">
        <v>109</v>
      </c>
      <c r="C182" s="178">
        <v>2617</v>
      </c>
      <c r="D182" s="83">
        <f t="shared" si="64"/>
        <v>46274</v>
      </c>
      <c r="E182" s="83">
        <v>46274</v>
      </c>
      <c r="F182" s="83">
        <v>46281</v>
      </c>
      <c r="G182" s="83">
        <v>46288</v>
      </c>
      <c r="H182" s="16">
        <f>G182+17</f>
        <v>46305</v>
      </c>
      <c r="I182" s="24"/>
      <c r="J182" s="67"/>
    </row>
    <row r="183" spans="1:10" ht="19.5" customHeight="1" x14ac:dyDescent="0.35">
      <c r="B183" s="78" t="s">
        <v>66</v>
      </c>
      <c r="C183" s="178">
        <v>2619</v>
      </c>
      <c r="D183" s="83">
        <f t="shared" si="64"/>
        <v>46281</v>
      </c>
      <c r="E183" s="83">
        <v>46281</v>
      </c>
      <c r="F183" s="83">
        <v>46288</v>
      </c>
      <c r="G183" s="83">
        <v>46295</v>
      </c>
      <c r="H183" s="123" t="s">
        <v>49</v>
      </c>
      <c r="I183" s="179"/>
      <c r="J183" s="67"/>
    </row>
    <row r="184" spans="1:10" ht="19.5" customHeight="1" x14ac:dyDescent="0.35">
      <c r="B184" s="78" t="s">
        <v>69</v>
      </c>
      <c r="C184" s="178">
        <v>2619</v>
      </c>
      <c r="D184" s="83">
        <f t="shared" si="64"/>
        <v>46288</v>
      </c>
      <c r="E184" s="83">
        <v>46288</v>
      </c>
      <c r="F184" s="83">
        <v>46295</v>
      </c>
      <c r="G184" s="83">
        <v>46302</v>
      </c>
      <c r="H184" s="123">
        <f>G184+17</f>
        <v>46319</v>
      </c>
      <c r="I184" s="24"/>
      <c r="J184" s="67"/>
    </row>
    <row r="185" spans="1:10" ht="19.5" customHeight="1" x14ac:dyDescent="0.35">
      <c r="B185" s="78" t="s">
        <v>68</v>
      </c>
      <c r="C185" s="178">
        <v>2619</v>
      </c>
      <c r="D185" s="83">
        <f>E185</f>
        <v>46325</v>
      </c>
      <c r="E185" s="83">
        <v>46325</v>
      </c>
      <c r="F185" s="83">
        <v>46302</v>
      </c>
      <c r="G185" s="83">
        <v>46309</v>
      </c>
      <c r="H185" s="123" t="s">
        <v>49</v>
      </c>
      <c r="I185" s="179"/>
      <c r="J185" s="67"/>
    </row>
    <row r="186" spans="1:10" ht="19.5" customHeight="1" x14ac:dyDescent="0.35">
      <c r="B186" s="78" t="s">
        <v>109</v>
      </c>
      <c r="C186" s="178">
        <v>2619</v>
      </c>
      <c r="D186" s="83">
        <f>E186</f>
        <v>46302</v>
      </c>
      <c r="E186" s="83">
        <v>46302</v>
      </c>
      <c r="F186" s="83">
        <v>46309</v>
      </c>
      <c r="G186" s="83">
        <v>46316</v>
      </c>
      <c r="H186" s="123">
        <f>G186+17</f>
        <v>46333</v>
      </c>
      <c r="I186" s="24"/>
      <c r="J186" s="67"/>
    </row>
    <row r="187" spans="1:10" s="203" customFormat="1" ht="19.5" customHeight="1" thickBot="1" x14ac:dyDescent="0.4">
      <c r="A187" s="204"/>
      <c r="B187" s="77" t="s">
        <v>66</v>
      </c>
      <c r="C187" s="32">
        <v>2621</v>
      </c>
      <c r="D187" s="18">
        <f>E187</f>
        <v>46309</v>
      </c>
      <c r="E187" s="18">
        <v>46309</v>
      </c>
      <c r="F187" s="18">
        <v>46316</v>
      </c>
      <c r="G187" s="18">
        <v>46323</v>
      </c>
      <c r="H187" s="199" t="s">
        <v>49</v>
      </c>
      <c r="I187" s="24"/>
      <c r="J187" s="67"/>
    </row>
    <row r="188" spans="1:10" ht="19.5" customHeight="1" x14ac:dyDescent="0.35">
      <c r="B188" s="162" t="s">
        <v>72</v>
      </c>
      <c r="C188" s="165"/>
      <c r="D188" s="67"/>
      <c r="E188" s="67"/>
      <c r="F188" s="67"/>
      <c r="G188" s="67"/>
      <c r="H188" s="166"/>
      <c r="I188" s="166"/>
      <c r="J188" s="67"/>
    </row>
    <row r="189" spans="1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1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1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33"/>
      <c r="G212" s="233"/>
      <c r="H212" s="233"/>
      <c r="I212" s="233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32"/>
      <c r="G216" s="232"/>
      <c r="H216" s="232"/>
      <c r="I216" s="232"/>
    </row>
    <row r="217" spans="2:9" ht="18" customHeight="1" x14ac:dyDescent="0.3">
      <c r="B217" s="6"/>
      <c r="C217" s="6"/>
      <c r="D217" s="6"/>
      <c r="E217" s="7"/>
      <c r="F217" s="232"/>
      <c r="G217" s="232"/>
      <c r="H217" s="232"/>
      <c r="I217" s="232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6" t="s">
        <v>24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5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5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14" t="s">
        <v>2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1:15" ht="12.75" customHeight="1" thickBot="1" x14ac:dyDescent="0.35">
      <c r="B11" s="208" t="s">
        <v>3</v>
      </c>
      <c r="C11" s="210" t="s">
        <v>4</v>
      </c>
      <c r="D11" s="210" t="s">
        <v>56</v>
      </c>
      <c r="E11" s="210" t="s">
        <v>59</v>
      </c>
      <c r="F11" s="271" t="s">
        <v>5</v>
      </c>
      <c r="G11" s="271" t="s">
        <v>26</v>
      </c>
      <c r="H11" s="271" t="s">
        <v>7</v>
      </c>
      <c r="I11" s="271" t="s">
        <v>39</v>
      </c>
      <c r="J11" s="271" t="s">
        <v>50</v>
      </c>
      <c r="K11" s="271" t="s">
        <v>44</v>
      </c>
      <c r="L11" s="271" t="s">
        <v>51</v>
      </c>
      <c r="M11" s="254"/>
      <c r="N11" s="9"/>
      <c r="O11" s="10"/>
    </row>
    <row r="12" spans="1:15" ht="25.5" customHeight="1" thickBot="1" x14ac:dyDescent="0.35">
      <c r="B12" s="269"/>
      <c r="C12" s="270"/>
      <c r="D12" s="219"/>
      <c r="E12" s="219"/>
      <c r="F12" s="272"/>
      <c r="G12" s="272"/>
      <c r="H12" s="272"/>
      <c r="I12" s="272"/>
      <c r="J12" s="272"/>
      <c r="K12" s="272"/>
      <c r="L12" s="272"/>
      <c r="M12" s="254"/>
      <c r="N12" s="10"/>
      <c r="O12" s="10"/>
    </row>
    <row r="13" spans="1:15" s="14" customFormat="1" ht="19.5" customHeight="1" x14ac:dyDescent="0.35">
      <c r="A13" s="69"/>
      <c r="B13" s="93" t="s">
        <v>71</v>
      </c>
      <c r="C13" s="202" t="s">
        <v>97</v>
      </c>
      <c r="D13" s="125">
        <f>F13-7</f>
        <v>46261</v>
      </c>
      <c r="E13" s="125">
        <f>F13</f>
        <v>46268</v>
      </c>
      <c r="F13" s="125">
        <v>46268</v>
      </c>
      <c r="G13" s="125">
        <v>46273</v>
      </c>
      <c r="H13" s="125">
        <v>46287</v>
      </c>
      <c r="I13" s="125">
        <f>(G13+28)</f>
        <v>46301</v>
      </c>
      <c r="J13" s="125">
        <f>G13+29</f>
        <v>46302</v>
      </c>
      <c r="K13" s="125">
        <f>(G13+30)</f>
        <v>46303</v>
      </c>
      <c r="L13" s="94">
        <f>(H13+30)</f>
        <v>46317</v>
      </c>
      <c r="M13" s="12"/>
      <c r="N13" s="13"/>
      <c r="O13" s="13"/>
    </row>
    <row r="14" spans="1:15" s="14" customFormat="1" ht="19.5" customHeight="1" x14ac:dyDescent="0.35">
      <c r="A14" s="69"/>
      <c r="B14" s="93" t="s">
        <v>123</v>
      </c>
      <c r="C14" s="202" t="s">
        <v>148</v>
      </c>
      <c r="D14" s="125">
        <f t="shared" ref="D14:D17" si="0">F14-7</f>
        <v>46267</v>
      </c>
      <c r="E14" s="125">
        <f>F14</f>
        <v>46274</v>
      </c>
      <c r="F14" s="125">
        <v>46274</v>
      </c>
      <c r="G14" s="125">
        <v>46281</v>
      </c>
      <c r="H14" s="125">
        <v>46295</v>
      </c>
      <c r="I14" s="125">
        <f t="shared" ref="I14" si="1">(G14+28)</f>
        <v>46309</v>
      </c>
      <c r="J14" s="125">
        <f t="shared" ref="J14" si="2">G14+29</f>
        <v>46310</v>
      </c>
      <c r="K14" s="125">
        <f t="shared" ref="K14" si="3">(G14+30)</f>
        <v>46311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2" t="s">
        <v>124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46293</v>
      </c>
      <c r="H15" s="125">
        <v>46309</v>
      </c>
      <c r="I15" s="125">
        <f t="shared" ref="I15:I17" si="5">(G15+28)</f>
        <v>46321</v>
      </c>
      <c r="J15" s="125">
        <f t="shared" ref="J15:J17" si="6">G15+29</f>
        <v>46322</v>
      </c>
      <c r="K15" s="125">
        <f t="shared" ref="K15:K17" si="7">(G15+30)</f>
        <v>46323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131</v>
      </c>
      <c r="C16" s="202" t="s">
        <v>132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125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6" t="s">
        <v>27</v>
      </c>
      <c r="C19" s="276"/>
      <c r="D19" s="276"/>
      <c r="E19" s="276"/>
      <c r="F19" s="276"/>
      <c r="G19" s="276"/>
      <c r="H19" s="276"/>
      <c r="I19" s="170"/>
      <c r="J19" s="11"/>
      <c r="K19" s="11"/>
      <c r="L19" s="11"/>
    </row>
    <row r="20" spans="1:15" ht="19.5" customHeight="1" thickBot="1" x14ac:dyDescent="0.3">
      <c r="B20" s="275" t="s">
        <v>3</v>
      </c>
      <c r="C20" s="210" t="s">
        <v>4</v>
      </c>
      <c r="D20" s="210" t="s">
        <v>56</v>
      </c>
      <c r="E20" s="210" t="s">
        <v>59</v>
      </c>
      <c r="F20" s="212" t="s">
        <v>25</v>
      </c>
      <c r="G20" s="212" t="s">
        <v>26</v>
      </c>
      <c r="H20" s="212" t="s">
        <v>15</v>
      </c>
      <c r="I20" s="212" t="s">
        <v>9</v>
      </c>
      <c r="J20" s="173"/>
      <c r="K20" s="11"/>
      <c r="L20" s="11"/>
      <c r="M20" s="11"/>
      <c r="N20" s="10"/>
    </row>
    <row r="21" spans="1:15" ht="18" thickBot="1" x14ac:dyDescent="0.3">
      <c r="B21" s="269"/>
      <c r="C21" s="219"/>
      <c r="D21" s="219"/>
      <c r="E21" s="219"/>
      <c r="F21" s="220"/>
      <c r="G21" s="220"/>
      <c r="H21" s="220"/>
      <c r="I21" s="213"/>
      <c r="J21" s="173"/>
      <c r="K21" s="11"/>
      <c r="L21" s="11"/>
      <c r="M21" s="11"/>
      <c r="N21" s="10"/>
    </row>
    <row r="22" spans="1:15" ht="19.5" customHeight="1" x14ac:dyDescent="0.35">
      <c r="B22" s="186" t="str">
        <f>B30</f>
        <v>KOTA LUMAYAN</v>
      </c>
      <c r="C22" s="149" t="s">
        <v>96</v>
      </c>
      <c r="D22" s="80">
        <f t="shared" ref="D22:D23" si="9">F22-7</f>
        <v>46262</v>
      </c>
      <c r="E22" s="80">
        <f t="shared" ref="E22:E23" si="10">F22</f>
        <v>46269</v>
      </c>
      <c r="F22" s="64">
        <f t="shared" ref="F22:H25" si="11">F30</f>
        <v>46269</v>
      </c>
      <c r="G22" s="64">
        <f t="shared" si="11"/>
        <v>46277</v>
      </c>
      <c r="H22" s="64">
        <f t="shared" si="11"/>
        <v>46289</v>
      </c>
      <c r="I22" s="169">
        <f>G22+26</f>
        <v>46303</v>
      </c>
      <c r="J22" s="174"/>
      <c r="K22" s="11"/>
      <c r="L22" s="11"/>
      <c r="M22" s="11"/>
      <c r="N22" s="10"/>
    </row>
    <row r="23" spans="1:15" ht="19.5" customHeight="1" x14ac:dyDescent="0.35">
      <c r="B23" s="21" t="str">
        <f>B31</f>
        <v>OOCL YOKOHAMA</v>
      </c>
      <c r="C23" s="147" t="s">
        <v>100</v>
      </c>
      <c r="D23" s="83">
        <f t="shared" si="9"/>
        <v>46274</v>
      </c>
      <c r="E23" s="83">
        <f t="shared" si="10"/>
        <v>46281</v>
      </c>
      <c r="F23" s="33">
        <f t="shared" si="11"/>
        <v>46281</v>
      </c>
      <c r="G23" s="33">
        <f t="shared" si="11"/>
        <v>46288</v>
      </c>
      <c r="H23" s="33">
        <f t="shared" si="11"/>
        <v>46299</v>
      </c>
      <c r="I23" s="102">
        <f>G23+26</f>
        <v>46314</v>
      </c>
      <c r="J23" s="174"/>
      <c r="K23" s="11"/>
      <c r="L23" s="11"/>
      <c r="M23" s="11"/>
      <c r="N23" s="10"/>
    </row>
    <row r="24" spans="1:15" ht="19.5" customHeight="1" x14ac:dyDescent="0.35">
      <c r="B24" s="21" t="str">
        <f>B32</f>
        <v>OOCL HOUSTON</v>
      </c>
      <c r="C24" s="147" t="s">
        <v>101</v>
      </c>
      <c r="D24" s="83">
        <f>F24-7</f>
        <v>46286</v>
      </c>
      <c r="E24" s="83">
        <f>F24</f>
        <v>46293</v>
      </c>
      <c r="F24" s="33">
        <f t="shared" si="11"/>
        <v>46293</v>
      </c>
      <c r="G24" s="33">
        <f t="shared" si="11"/>
        <v>46298</v>
      </c>
      <c r="H24" s="33">
        <f t="shared" si="11"/>
        <v>46311</v>
      </c>
      <c r="I24" s="102">
        <f>G24+26</f>
        <v>46324</v>
      </c>
      <c r="J24" s="174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102</v>
      </c>
      <c r="D25" s="18">
        <f t="shared" ref="D25" si="12">F25-7</f>
        <v>46297</v>
      </c>
      <c r="E25" s="18">
        <f t="shared" ref="E25" si="13">F25</f>
        <v>46304</v>
      </c>
      <c r="F25" s="28">
        <f t="shared" si="11"/>
        <v>46304</v>
      </c>
      <c r="G25" s="28">
        <f t="shared" si="11"/>
        <v>46311</v>
      </c>
      <c r="H25" s="28">
        <f t="shared" si="11"/>
        <v>46319</v>
      </c>
      <c r="I25" s="103">
        <f>G25+26</f>
        <v>46337</v>
      </c>
      <c r="J25" s="174"/>
      <c r="K25" s="11"/>
      <c r="L25" s="11"/>
      <c r="M25" s="11"/>
      <c r="N25" s="10"/>
    </row>
    <row r="26" spans="1:15" x14ac:dyDescent="0.25">
      <c r="B26" s="234"/>
      <c r="C26" s="234"/>
      <c r="D26" s="234"/>
      <c r="E26" s="234"/>
      <c r="F26" s="234"/>
      <c r="G26" s="234"/>
      <c r="H26" s="234"/>
      <c r="I26" s="161"/>
      <c r="J26" s="23"/>
      <c r="K26" s="11"/>
      <c r="L26" s="8"/>
    </row>
    <row r="27" spans="1:15" ht="31.8" thickBot="1" x14ac:dyDescent="0.65">
      <c r="B27" s="217" t="s">
        <v>14</v>
      </c>
      <c r="C27" s="217"/>
      <c r="D27" s="217"/>
      <c r="E27" s="217"/>
      <c r="F27" s="217"/>
      <c r="G27" s="217"/>
      <c r="H27" s="217"/>
      <c r="I27" s="217"/>
      <c r="J27" s="217"/>
      <c r="K27" s="217"/>
      <c r="L27" s="11"/>
    </row>
    <row r="28" spans="1:15" ht="12.75" customHeight="1" thickBot="1" x14ac:dyDescent="0.35">
      <c r="B28" s="275" t="s">
        <v>3</v>
      </c>
      <c r="C28" s="237" t="s">
        <v>4</v>
      </c>
      <c r="D28" s="210" t="s">
        <v>56</v>
      </c>
      <c r="E28" s="210" t="s">
        <v>59</v>
      </c>
      <c r="F28" s="229" t="s">
        <v>25</v>
      </c>
      <c r="G28" s="229" t="s">
        <v>26</v>
      </c>
      <c r="H28" s="229" t="s">
        <v>15</v>
      </c>
      <c r="I28" s="229" t="s">
        <v>46</v>
      </c>
      <c r="J28" s="229" t="s">
        <v>16</v>
      </c>
      <c r="K28" s="229" t="s">
        <v>17</v>
      </c>
      <c r="L28" s="8"/>
      <c r="M28" s="3"/>
    </row>
    <row r="29" spans="1:15" ht="25.5" customHeight="1" thickBot="1" x14ac:dyDescent="0.35">
      <c r="B29" s="269"/>
      <c r="C29" s="270"/>
      <c r="D29" s="219"/>
      <c r="E29" s="219"/>
      <c r="F29" s="273"/>
      <c r="G29" s="273"/>
      <c r="H29" s="273"/>
      <c r="I29" s="273"/>
      <c r="J29" s="273"/>
      <c r="K29" s="273"/>
      <c r="L29" s="8"/>
      <c r="M29" s="3"/>
    </row>
    <row r="30" spans="1:15" ht="19.5" customHeight="1" x14ac:dyDescent="0.35">
      <c r="A30" s="70"/>
      <c r="B30" s="21" t="s">
        <v>37</v>
      </c>
      <c r="C30" s="147" t="s">
        <v>110</v>
      </c>
      <c r="D30" s="83">
        <f>F30-7</f>
        <v>46262</v>
      </c>
      <c r="E30" s="83">
        <f>F30</f>
        <v>46269</v>
      </c>
      <c r="F30" s="33">
        <v>46269</v>
      </c>
      <c r="G30" s="33">
        <v>46277</v>
      </c>
      <c r="H30" s="33">
        <v>46289</v>
      </c>
      <c r="I30" s="33">
        <f t="shared" ref="I30:I31" si="14">G30+27</f>
        <v>46304</v>
      </c>
      <c r="J30" s="33">
        <f t="shared" ref="J30:J31" si="15">G30+25</f>
        <v>46302</v>
      </c>
      <c r="K30" s="30">
        <f t="shared" ref="K30:K31" si="16">G30+28</f>
        <v>46305</v>
      </c>
      <c r="L30" s="10"/>
      <c r="M30" s="3"/>
    </row>
    <row r="31" spans="1:15" ht="19.5" customHeight="1" x14ac:dyDescent="0.35">
      <c r="A31" s="70"/>
      <c r="B31" s="21" t="s">
        <v>94</v>
      </c>
      <c r="C31" s="147" t="s">
        <v>113</v>
      </c>
      <c r="D31" s="83">
        <f t="shared" ref="D31:D35" si="17">F31-7</f>
        <v>46274</v>
      </c>
      <c r="E31" s="83">
        <f t="shared" ref="E31:E35" si="18">F31</f>
        <v>46281</v>
      </c>
      <c r="F31" s="33">
        <v>46281</v>
      </c>
      <c r="G31" s="33">
        <v>46288</v>
      </c>
      <c r="H31" s="33">
        <v>46299</v>
      </c>
      <c r="I31" s="33">
        <f t="shared" si="14"/>
        <v>46315</v>
      </c>
      <c r="J31" s="33">
        <f t="shared" si="15"/>
        <v>46313</v>
      </c>
      <c r="K31" s="30">
        <f t="shared" si="16"/>
        <v>46316</v>
      </c>
      <c r="L31" s="10"/>
      <c r="M31" s="3"/>
    </row>
    <row r="32" spans="1:15" ht="19.5" customHeight="1" x14ac:dyDescent="0.35">
      <c r="A32" s="70"/>
      <c r="B32" s="21" t="s">
        <v>126</v>
      </c>
      <c r="C32" s="147" t="s">
        <v>128</v>
      </c>
      <c r="D32" s="83">
        <f t="shared" si="17"/>
        <v>46286</v>
      </c>
      <c r="E32" s="83">
        <f t="shared" si="18"/>
        <v>46293</v>
      </c>
      <c r="F32" s="33">
        <v>46293</v>
      </c>
      <c r="G32" s="33">
        <v>46298</v>
      </c>
      <c r="H32" s="33">
        <v>46311</v>
      </c>
      <c r="I32" s="33">
        <f>G32+27</f>
        <v>46325</v>
      </c>
      <c r="J32" s="33">
        <f>G32+25</f>
        <v>46323</v>
      </c>
      <c r="K32" s="30">
        <f>G32+28</f>
        <v>46326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127</v>
      </c>
      <c r="D33" s="83">
        <f t="shared" si="17"/>
        <v>46297</v>
      </c>
      <c r="E33" s="83">
        <f t="shared" si="18"/>
        <v>46304</v>
      </c>
      <c r="F33" s="33">
        <v>46304</v>
      </c>
      <c r="G33" s="33">
        <v>46311</v>
      </c>
      <c r="H33" s="33">
        <v>46319</v>
      </c>
      <c r="I33" s="33">
        <f>G33+27</f>
        <v>46338</v>
      </c>
      <c r="J33" s="33">
        <f>G33+25</f>
        <v>46336</v>
      </c>
      <c r="K33" s="30">
        <f>G33+28</f>
        <v>46339</v>
      </c>
      <c r="L33" s="10"/>
      <c r="M33" s="3"/>
    </row>
    <row r="34" spans="1:13" ht="19.5" customHeight="1" x14ac:dyDescent="0.35">
      <c r="A34" s="70"/>
      <c r="B34" s="21" t="s">
        <v>94</v>
      </c>
      <c r="C34" s="147" t="s">
        <v>99</v>
      </c>
      <c r="D34" s="83">
        <f t="shared" si="17"/>
        <v>46304</v>
      </c>
      <c r="E34" s="83">
        <f t="shared" si="18"/>
        <v>46311</v>
      </c>
      <c r="F34" s="33">
        <v>46311</v>
      </c>
      <c r="G34" s="33">
        <v>46318</v>
      </c>
      <c r="H34" s="33">
        <v>46332</v>
      </c>
      <c r="I34" s="33">
        <f>G34+27</f>
        <v>46345</v>
      </c>
      <c r="J34" s="33">
        <f>G34+25</f>
        <v>46343</v>
      </c>
      <c r="K34" s="30">
        <f>G34+28</f>
        <v>46346</v>
      </c>
      <c r="L34" s="10"/>
      <c r="M34" s="3"/>
    </row>
    <row r="35" spans="1:13" ht="19.5" customHeight="1" x14ac:dyDescent="0.35">
      <c r="A35" s="70"/>
      <c r="B35" s="21" t="s">
        <v>35</v>
      </c>
      <c r="C35" s="147" t="s">
        <v>104</v>
      </c>
      <c r="D35" s="83">
        <f t="shared" si="17"/>
        <v>46311</v>
      </c>
      <c r="E35" s="83">
        <f t="shared" si="18"/>
        <v>46318</v>
      </c>
      <c r="F35" s="33">
        <v>46318</v>
      </c>
      <c r="G35" s="33">
        <v>46325</v>
      </c>
      <c r="H35" s="33">
        <v>46339</v>
      </c>
      <c r="I35" s="33">
        <f t="shared" ref="I35" si="19">G35+27</f>
        <v>46352</v>
      </c>
      <c r="J35" s="33">
        <f t="shared" ref="J35" si="20">G35+25</f>
        <v>46350</v>
      </c>
      <c r="K35" s="30">
        <f t="shared" ref="K35" si="21">G35+28</f>
        <v>46353</v>
      </c>
      <c r="L35" s="10"/>
      <c r="M35" s="3"/>
    </row>
    <row r="36" spans="1:13" ht="19.5" customHeight="1" thickBot="1" x14ac:dyDescent="0.4">
      <c r="A36" s="70"/>
      <c r="B36" s="22" t="s">
        <v>126</v>
      </c>
      <c r="C36" s="148" t="s">
        <v>151</v>
      </c>
      <c r="D36" s="18">
        <f>F36-7</f>
        <v>46325</v>
      </c>
      <c r="E36" s="18">
        <f>F36</f>
        <v>46332</v>
      </c>
      <c r="F36" s="28">
        <v>46332</v>
      </c>
      <c r="G36" s="28">
        <v>46339</v>
      </c>
      <c r="H36" s="28">
        <v>46353</v>
      </c>
      <c r="I36" s="28">
        <f t="shared" ref="I36" si="22">G36+27</f>
        <v>46366</v>
      </c>
      <c r="J36" s="28">
        <f t="shared" ref="J36" si="23">G36+25</f>
        <v>46364</v>
      </c>
      <c r="K36" s="31">
        <f t="shared" ref="K36" si="24">G36+28</f>
        <v>46367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14" t="s">
        <v>91</v>
      </c>
      <c r="C50" s="214"/>
      <c r="D50" s="214"/>
      <c r="E50" s="214"/>
      <c r="F50" s="214"/>
      <c r="G50" s="214"/>
      <c r="H50" s="214"/>
      <c r="I50" s="214"/>
      <c r="J50" s="214"/>
      <c r="K50" s="170"/>
      <c r="L50" s="8"/>
    </row>
    <row r="51" spans="2:12" ht="18" customHeight="1" thickBot="1" x14ac:dyDescent="0.35">
      <c r="B51" s="275" t="s">
        <v>3</v>
      </c>
      <c r="C51" s="237" t="s">
        <v>4</v>
      </c>
      <c r="D51" s="210" t="s">
        <v>56</v>
      </c>
      <c r="E51" s="210" t="s">
        <v>59</v>
      </c>
      <c r="F51" s="229" t="s">
        <v>25</v>
      </c>
      <c r="G51" s="229" t="s">
        <v>26</v>
      </c>
      <c r="H51" s="229" t="s">
        <v>15</v>
      </c>
      <c r="I51" s="229" t="s">
        <v>40</v>
      </c>
      <c r="J51" s="229" t="s">
        <v>41</v>
      </c>
      <c r="K51" s="8"/>
      <c r="L51" s="10"/>
    </row>
    <row r="52" spans="2:12" ht="38.25" customHeight="1" thickBot="1" x14ac:dyDescent="0.35">
      <c r="B52" s="269"/>
      <c r="C52" s="270"/>
      <c r="D52" s="219"/>
      <c r="E52" s="219"/>
      <c r="F52" s="273"/>
      <c r="G52" s="273"/>
      <c r="H52" s="273"/>
      <c r="I52" s="230"/>
      <c r="J52" s="230"/>
      <c r="K52" s="8"/>
      <c r="L52" s="10"/>
    </row>
    <row r="53" spans="2:12" ht="19.5" customHeight="1" x14ac:dyDescent="0.35">
      <c r="B53" s="186" t="str">
        <f>B30</f>
        <v>KOTA LUMAYAN</v>
      </c>
      <c r="C53" s="177" t="str">
        <f t="shared" ref="C53:D53" si="25">C30</f>
        <v>192N</v>
      </c>
      <c r="D53" s="80">
        <f t="shared" si="25"/>
        <v>46262</v>
      </c>
      <c r="E53" s="80">
        <f>E30</f>
        <v>46269</v>
      </c>
      <c r="F53" s="64">
        <f>F30</f>
        <v>46269</v>
      </c>
      <c r="G53" s="64">
        <f>G30</f>
        <v>46277</v>
      </c>
      <c r="H53" s="64">
        <f>H30</f>
        <v>46289</v>
      </c>
      <c r="I53" s="64">
        <f>G53+28</f>
        <v>46305</v>
      </c>
      <c r="J53" s="65">
        <f>H53+28</f>
        <v>46317</v>
      </c>
      <c r="K53" s="8"/>
      <c r="L53" s="10"/>
    </row>
    <row r="54" spans="2:12" ht="19.5" customHeight="1" x14ac:dyDescent="0.35">
      <c r="B54" s="21" t="str">
        <f>B31</f>
        <v>OOCL YOKOHAMA</v>
      </c>
      <c r="C54" s="119" t="str">
        <f>C31</f>
        <v>214N</v>
      </c>
      <c r="D54" s="83">
        <f>D31</f>
        <v>46274</v>
      </c>
      <c r="E54" s="83">
        <f t="shared" ref="E54:H56" si="26">E31</f>
        <v>46281</v>
      </c>
      <c r="F54" s="33">
        <f t="shared" si="26"/>
        <v>46281</v>
      </c>
      <c r="G54" s="33">
        <f t="shared" si="26"/>
        <v>46288</v>
      </c>
      <c r="H54" s="33">
        <f t="shared" si="26"/>
        <v>46299</v>
      </c>
      <c r="I54" s="33">
        <f t="shared" ref="I54:J56" si="27">G54+28</f>
        <v>46316</v>
      </c>
      <c r="J54" s="30">
        <f t="shared" si="27"/>
        <v>46327</v>
      </c>
      <c r="K54" s="8"/>
      <c r="L54" s="10"/>
    </row>
    <row r="55" spans="2:12" ht="19.5" customHeight="1" x14ac:dyDescent="0.35">
      <c r="B55" s="21" t="s">
        <v>94</v>
      </c>
      <c r="C55" s="147" t="s">
        <v>101</v>
      </c>
      <c r="D55" s="83">
        <f>F55-7</f>
        <v>46286</v>
      </c>
      <c r="E55" s="83">
        <f t="shared" si="26"/>
        <v>46293</v>
      </c>
      <c r="F55" s="33">
        <f t="shared" si="26"/>
        <v>46293</v>
      </c>
      <c r="G55" s="33">
        <f t="shared" si="26"/>
        <v>46298</v>
      </c>
      <c r="H55" s="33">
        <f t="shared" si="26"/>
        <v>46311</v>
      </c>
      <c r="I55" s="33">
        <f t="shared" si="27"/>
        <v>46326</v>
      </c>
      <c r="J55" s="30">
        <f t="shared" si="27"/>
        <v>46339</v>
      </c>
      <c r="K55" s="8"/>
      <c r="L55" s="10"/>
    </row>
    <row r="56" spans="2:12" ht="19.5" customHeight="1" thickBot="1" x14ac:dyDescent="0.4">
      <c r="B56" s="22" t="s">
        <v>103</v>
      </c>
      <c r="C56" s="148" t="s">
        <v>102</v>
      </c>
      <c r="D56" s="18">
        <f t="shared" ref="D56" si="28">F56-7</f>
        <v>46297</v>
      </c>
      <c r="E56" s="18">
        <f t="shared" si="26"/>
        <v>46304</v>
      </c>
      <c r="F56" s="28">
        <f t="shared" si="26"/>
        <v>46304</v>
      </c>
      <c r="G56" s="28">
        <f t="shared" si="26"/>
        <v>46311</v>
      </c>
      <c r="H56" s="28">
        <f t="shared" si="26"/>
        <v>46319</v>
      </c>
      <c r="I56" s="28">
        <f t="shared" si="27"/>
        <v>46339</v>
      </c>
      <c r="J56" s="31">
        <f t="shared" si="27"/>
        <v>46347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14" t="s">
        <v>18</v>
      </c>
      <c r="C59" s="214"/>
      <c r="D59" s="214"/>
      <c r="E59" s="214"/>
      <c r="F59" s="214"/>
      <c r="G59" s="214"/>
      <c r="H59" s="214"/>
      <c r="I59" s="214"/>
      <c r="J59" s="214"/>
      <c r="K59" s="170"/>
      <c r="L59" s="8"/>
    </row>
    <row r="60" spans="2:12" ht="18" customHeight="1" thickBot="1" x14ac:dyDescent="0.35">
      <c r="B60" s="275" t="s">
        <v>3</v>
      </c>
      <c r="C60" s="237" t="s">
        <v>4</v>
      </c>
      <c r="D60" s="210" t="s">
        <v>56</v>
      </c>
      <c r="E60" s="210" t="s">
        <v>59</v>
      </c>
      <c r="F60" s="229" t="s">
        <v>25</v>
      </c>
      <c r="G60" s="229" t="s">
        <v>26</v>
      </c>
      <c r="H60" s="229" t="s">
        <v>15</v>
      </c>
      <c r="I60" s="229" t="s">
        <v>43</v>
      </c>
      <c r="J60" s="229" t="s">
        <v>19</v>
      </c>
      <c r="K60" s="8"/>
      <c r="L60" s="10"/>
    </row>
    <row r="61" spans="2:12" ht="18" customHeight="1" thickBot="1" x14ac:dyDescent="0.35">
      <c r="B61" s="269"/>
      <c r="C61" s="270"/>
      <c r="D61" s="219"/>
      <c r="E61" s="219"/>
      <c r="F61" s="273"/>
      <c r="G61" s="273"/>
      <c r="H61" s="273"/>
      <c r="I61" s="230"/>
      <c r="J61" s="273"/>
      <c r="K61" s="8"/>
      <c r="L61" s="10"/>
    </row>
    <row r="62" spans="2:12" ht="19.5" customHeight="1" x14ac:dyDescent="0.35">
      <c r="B62" s="186" t="str">
        <f t="shared" ref="B62:G62" si="29">B53</f>
        <v>KOTA LUMAYAN</v>
      </c>
      <c r="C62" s="177" t="str">
        <f t="shared" si="29"/>
        <v>192N</v>
      </c>
      <c r="D62" s="80">
        <f t="shared" si="29"/>
        <v>46262</v>
      </c>
      <c r="E62" s="80">
        <f t="shared" si="29"/>
        <v>46269</v>
      </c>
      <c r="F62" s="64">
        <f t="shared" si="29"/>
        <v>46269</v>
      </c>
      <c r="G62" s="64">
        <f t="shared" si="29"/>
        <v>46277</v>
      </c>
      <c r="H62" s="64">
        <f t="shared" ref="H62:H65" si="30">H53</f>
        <v>46289</v>
      </c>
      <c r="I62" s="64">
        <f>G62+48</f>
        <v>46325</v>
      </c>
      <c r="J62" s="65">
        <f>G62+45</f>
        <v>46322</v>
      </c>
      <c r="K62" s="8"/>
      <c r="L62" s="10"/>
    </row>
    <row r="63" spans="2:12" ht="19.5" customHeight="1" x14ac:dyDescent="0.35">
      <c r="B63" s="21" t="str">
        <f>B54</f>
        <v>OOCL YOKOHAMA</v>
      </c>
      <c r="C63" s="119" t="str">
        <f t="shared" ref="C63:G65" si="31">C54</f>
        <v>214N</v>
      </c>
      <c r="D63" s="83">
        <f t="shared" si="31"/>
        <v>46274</v>
      </c>
      <c r="E63" s="83">
        <f t="shared" si="31"/>
        <v>46281</v>
      </c>
      <c r="F63" s="33">
        <f t="shared" si="31"/>
        <v>46281</v>
      </c>
      <c r="G63" s="33">
        <f t="shared" si="31"/>
        <v>46288</v>
      </c>
      <c r="H63" s="33">
        <f t="shared" si="30"/>
        <v>46299</v>
      </c>
      <c r="I63" s="33">
        <f t="shared" ref="I63:I65" si="32">G63+48</f>
        <v>46336</v>
      </c>
      <c r="J63" s="30">
        <f t="shared" ref="J63:J65" si="33">G63+45</f>
        <v>46333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46286</v>
      </c>
      <c r="E64" s="83">
        <f t="shared" si="31"/>
        <v>46293</v>
      </c>
      <c r="F64" s="33">
        <f t="shared" si="31"/>
        <v>46293</v>
      </c>
      <c r="G64" s="33">
        <f t="shared" si="31"/>
        <v>46298</v>
      </c>
      <c r="H64" s="33">
        <f t="shared" si="30"/>
        <v>46311</v>
      </c>
      <c r="I64" s="33">
        <f t="shared" si="32"/>
        <v>46346</v>
      </c>
      <c r="J64" s="30">
        <f t="shared" si="33"/>
        <v>46343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46297</v>
      </c>
      <c r="E65" s="18">
        <f t="shared" si="31"/>
        <v>46304</v>
      </c>
      <c r="F65" s="28">
        <f t="shared" si="31"/>
        <v>46304</v>
      </c>
      <c r="G65" s="28">
        <f t="shared" si="31"/>
        <v>46311</v>
      </c>
      <c r="H65" s="28">
        <f t="shared" si="30"/>
        <v>46319</v>
      </c>
      <c r="I65" s="28">
        <f t="shared" si="32"/>
        <v>46359</v>
      </c>
      <c r="J65" s="31">
        <f t="shared" si="33"/>
        <v>46356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14" t="s">
        <v>20</v>
      </c>
      <c r="C67" s="214"/>
      <c r="D67" s="214"/>
      <c r="E67" s="214"/>
      <c r="F67" s="214"/>
      <c r="G67" s="214"/>
      <c r="H67" s="214"/>
      <c r="I67" s="214"/>
      <c r="J67" s="214"/>
      <c r="K67" s="214"/>
      <c r="L67" s="8"/>
    </row>
    <row r="68" spans="2:12" ht="20.25" customHeight="1" thickBot="1" x14ac:dyDescent="0.35">
      <c r="B68" s="275" t="s">
        <v>3</v>
      </c>
      <c r="C68" s="237" t="s">
        <v>4</v>
      </c>
      <c r="D68" s="210" t="s">
        <v>56</v>
      </c>
      <c r="E68" s="210" t="s">
        <v>59</v>
      </c>
      <c r="F68" s="229" t="s">
        <v>25</v>
      </c>
      <c r="G68" s="229" t="s">
        <v>26</v>
      </c>
      <c r="H68" s="229" t="s">
        <v>15</v>
      </c>
      <c r="I68" s="212" t="s">
        <v>60</v>
      </c>
      <c r="J68" s="229" t="s">
        <v>61</v>
      </c>
      <c r="K68" s="229" t="s">
        <v>42</v>
      </c>
      <c r="L68" s="8"/>
    </row>
    <row r="69" spans="2:12" ht="20.25" customHeight="1" thickBot="1" x14ac:dyDescent="0.35">
      <c r="B69" s="269"/>
      <c r="C69" s="270"/>
      <c r="D69" s="219"/>
      <c r="E69" s="219"/>
      <c r="F69" s="273"/>
      <c r="G69" s="273"/>
      <c r="H69" s="273"/>
      <c r="I69" s="220"/>
      <c r="J69" s="212"/>
      <c r="K69" s="231"/>
      <c r="L69" s="8"/>
    </row>
    <row r="70" spans="2:12" ht="19.5" customHeight="1" x14ac:dyDescent="0.35">
      <c r="B70" s="186" t="str">
        <f t="shared" ref="B70:H70" si="34">B62</f>
        <v>KOTA LUMAYAN</v>
      </c>
      <c r="C70" s="177" t="str">
        <f t="shared" si="34"/>
        <v>192N</v>
      </c>
      <c r="D70" s="80">
        <f t="shared" si="34"/>
        <v>46262</v>
      </c>
      <c r="E70" s="80">
        <f t="shared" si="34"/>
        <v>46269</v>
      </c>
      <c r="F70" s="64">
        <f t="shared" si="34"/>
        <v>46269</v>
      </c>
      <c r="G70" s="64">
        <f t="shared" si="34"/>
        <v>46277</v>
      </c>
      <c r="H70" s="64">
        <f t="shared" si="34"/>
        <v>46289</v>
      </c>
      <c r="I70" s="33">
        <f>G70+45</f>
        <v>46322</v>
      </c>
      <c r="J70" s="64">
        <f>G70+48</f>
        <v>46325</v>
      </c>
      <c r="K70" s="65">
        <f>G70+51</f>
        <v>46328</v>
      </c>
      <c r="L70" s="8"/>
    </row>
    <row r="71" spans="2:12" ht="19.5" customHeight="1" x14ac:dyDescent="0.35">
      <c r="B71" s="21" t="str">
        <f t="shared" ref="B71:H73" si="35">B63</f>
        <v>OOCL YOKOHAMA</v>
      </c>
      <c r="C71" s="119" t="str">
        <f t="shared" si="35"/>
        <v>214N</v>
      </c>
      <c r="D71" s="83">
        <f t="shared" si="35"/>
        <v>46274</v>
      </c>
      <c r="E71" s="83">
        <f t="shared" si="35"/>
        <v>46281</v>
      </c>
      <c r="F71" s="33">
        <f t="shared" si="35"/>
        <v>46281</v>
      </c>
      <c r="G71" s="33">
        <f t="shared" si="35"/>
        <v>46288</v>
      </c>
      <c r="H71" s="33">
        <f t="shared" si="35"/>
        <v>46299</v>
      </c>
      <c r="I71" s="33">
        <f t="shared" ref="I71:I73" si="36">G71+45</f>
        <v>46333</v>
      </c>
      <c r="J71" s="33">
        <f t="shared" ref="J71:J73" si="37">G71+48</f>
        <v>46336</v>
      </c>
      <c r="K71" s="30">
        <f>G71+51</f>
        <v>46339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46286</v>
      </c>
      <c r="E72" s="83">
        <f t="shared" si="35"/>
        <v>46293</v>
      </c>
      <c r="F72" s="33">
        <f t="shared" si="35"/>
        <v>46293</v>
      </c>
      <c r="G72" s="33">
        <f t="shared" si="35"/>
        <v>46298</v>
      </c>
      <c r="H72" s="33">
        <f t="shared" si="35"/>
        <v>46311</v>
      </c>
      <c r="I72" s="33">
        <f t="shared" si="36"/>
        <v>46343</v>
      </c>
      <c r="J72" s="33">
        <f t="shared" si="37"/>
        <v>46346</v>
      </c>
      <c r="K72" s="30">
        <f>G72+51</f>
        <v>46349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46297</v>
      </c>
      <c r="E73" s="18">
        <f t="shared" si="35"/>
        <v>46304</v>
      </c>
      <c r="F73" s="28">
        <f t="shared" si="35"/>
        <v>46304</v>
      </c>
      <c r="G73" s="28">
        <f t="shared" si="35"/>
        <v>46311</v>
      </c>
      <c r="H73" s="28">
        <f t="shared" si="35"/>
        <v>46319</v>
      </c>
      <c r="I73" s="28">
        <f t="shared" si="36"/>
        <v>46356</v>
      </c>
      <c r="J73" s="28">
        <f t="shared" si="37"/>
        <v>46359</v>
      </c>
      <c r="K73" s="31">
        <f t="shared" ref="K73" si="38">G73+51</f>
        <v>46362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17" t="s">
        <v>21</v>
      </c>
      <c r="C87" s="217"/>
      <c r="D87" s="217"/>
      <c r="E87" s="217"/>
      <c r="F87" s="217"/>
      <c r="G87" s="217"/>
      <c r="H87" s="217"/>
      <c r="I87" s="217"/>
      <c r="J87" s="217"/>
      <c r="K87" s="11"/>
      <c r="L87" s="8"/>
    </row>
    <row r="88" spans="2:12" ht="12.75" customHeight="1" thickBot="1" x14ac:dyDescent="0.35">
      <c r="B88" s="275" t="s">
        <v>3</v>
      </c>
      <c r="C88" s="237" t="s">
        <v>4</v>
      </c>
      <c r="D88" s="210" t="s">
        <v>59</v>
      </c>
      <c r="E88" s="229" t="s">
        <v>25</v>
      </c>
      <c r="F88" s="229" t="s">
        <v>26</v>
      </c>
      <c r="G88" s="229" t="s">
        <v>22</v>
      </c>
      <c r="H88" s="235"/>
      <c r="I88" s="172"/>
      <c r="J88" s="8"/>
      <c r="K88" s="8"/>
      <c r="L88" s="8"/>
    </row>
    <row r="89" spans="2:12" ht="44.25" customHeight="1" thickBot="1" x14ac:dyDescent="0.35">
      <c r="B89" s="269"/>
      <c r="C89" s="270"/>
      <c r="D89" s="219"/>
      <c r="E89" s="273"/>
      <c r="F89" s="273"/>
      <c r="G89" s="273"/>
      <c r="H89" s="235"/>
      <c r="I89" s="173"/>
      <c r="J89" s="8"/>
      <c r="K89" s="8"/>
      <c r="L89" s="8"/>
    </row>
    <row r="90" spans="2:12" ht="20.25" customHeight="1" x14ac:dyDescent="0.35">
      <c r="B90" s="78" t="s">
        <v>68</v>
      </c>
      <c r="C90" s="119">
        <v>2617</v>
      </c>
      <c r="D90" s="33">
        <f>E90</f>
        <v>46265</v>
      </c>
      <c r="E90" s="33">
        <v>46265</v>
      </c>
      <c r="F90" s="33">
        <v>46272</v>
      </c>
      <c r="G90" s="30">
        <v>46281</v>
      </c>
      <c r="H90" s="43"/>
      <c r="I90" s="43"/>
      <c r="J90" s="8"/>
      <c r="K90" s="8"/>
      <c r="L90" s="8"/>
    </row>
    <row r="91" spans="2:12" ht="20.25" customHeight="1" x14ac:dyDescent="0.35">
      <c r="B91" s="78" t="s">
        <v>109</v>
      </c>
      <c r="C91" s="119">
        <v>2617</v>
      </c>
      <c r="D91" s="33">
        <f>E91</f>
        <v>46272</v>
      </c>
      <c r="E91" s="33">
        <v>46272</v>
      </c>
      <c r="F91" s="33">
        <v>46279</v>
      </c>
      <c r="G91" s="30">
        <v>46288</v>
      </c>
      <c r="H91" s="43"/>
      <c r="I91" s="43"/>
      <c r="J91" s="8"/>
      <c r="K91" s="8"/>
      <c r="L91" s="8"/>
    </row>
    <row r="92" spans="2:12" ht="20.25" customHeight="1" x14ac:dyDescent="0.35">
      <c r="B92" s="78" t="s">
        <v>66</v>
      </c>
      <c r="C92" s="119">
        <v>2619</v>
      </c>
      <c r="D92" s="33">
        <f>E92</f>
        <v>46279</v>
      </c>
      <c r="E92" s="33">
        <v>46279</v>
      </c>
      <c r="F92" s="33">
        <v>46286</v>
      </c>
      <c r="G92" s="30">
        <v>46295</v>
      </c>
      <c r="H92" s="43"/>
      <c r="I92" s="43"/>
      <c r="J92" s="8"/>
      <c r="K92" s="8"/>
      <c r="L92" s="8"/>
    </row>
    <row r="93" spans="2:12" ht="20.25" customHeight="1" x14ac:dyDescent="0.35">
      <c r="B93" s="78" t="s">
        <v>69</v>
      </c>
      <c r="C93" s="119">
        <v>2619</v>
      </c>
      <c r="D93" s="33">
        <f>E93</f>
        <v>46286</v>
      </c>
      <c r="E93" s="33">
        <v>46286</v>
      </c>
      <c r="F93" s="33">
        <v>46293</v>
      </c>
      <c r="G93" s="30">
        <v>46302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68</v>
      </c>
      <c r="C94" s="106">
        <v>2619</v>
      </c>
      <c r="D94" s="28">
        <f>E94</f>
        <v>46293</v>
      </c>
      <c r="E94" s="28">
        <v>46293</v>
      </c>
      <c r="F94" s="28">
        <v>46300</v>
      </c>
      <c r="G94" s="31">
        <v>46309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33"/>
      <c r="H123" s="233"/>
      <c r="I123" s="233"/>
      <c r="J123" s="233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4"/>
      <c r="H125" s="274"/>
      <c r="I125" s="274"/>
      <c r="J125" s="274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4"/>
      <c r="H128" s="274"/>
      <c r="I128" s="274"/>
      <c r="J128" s="274"/>
      <c r="K128" s="7"/>
    </row>
    <row r="129" spans="2:11" ht="18" customHeight="1" x14ac:dyDescent="0.3">
      <c r="B129" s="6"/>
      <c r="C129" s="6"/>
      <c r="D129" s="6"/>
      <c r="E129" s="6"/>
      <c r="F129" s="7"/>
      <c r="G129" s="274"/>
      <c r="H129" s="274"/>
      <c r="I129" s="274"/>
      <c r="J129" s="274"/>
      <c r="K129" s="7"/>
    </row>
    <row r="130" spans="2:11" ht="18" customHeight="1" x14ac:dyDescent="0.3">
      <c r="B130" s="6"/>
      <c r="C130" s="6"/>
      <c r="D130" s="6"/>
      <c r="E130" s="6"/>
      <c r="F130" s="7"/>
      <c r="G130" s="232"/>
      <c r="H130" s="232"/>
      <c r="I130" s="232"/>
      <c r="J130" s="232"/>
      <c r="K130" s="7"/>
    </row>
    <row r="131" spans="2:11" ht="18" customHeight="1" x14ac:dyDescent="0.3">
      <c r="B131" s="6"/>
      <c r="C131" s="6"/>
      <c r="D131" s="6"/>
      <c r="E131" s="6"/>
      <c r="F131" s="7"/>
      <c r="G131" s="232"/>
      <c r="H131" s="232"/>
      <c r="I131" s="232"/>
      <c r="J131" s="232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2" sqref="B12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28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ht="33" customHeight="1" thickBot="1" x14ac:dyDescent="0.65">
      <c r="B9" s="217" t="s">
        <v>2</v>
      </c>
      <c r="C9" s="217"/>
      <c r="D9" s="217"/>
      <c r="E9" s="217"/>
      <c r="F9" s="217"/>
      <c r="G9" s="217"/>
      <c r="H9" s="217"/>
      <c r="I9" s="217"/>
      <c r="J9" s="217"/>
      <c r="K9" s="8"/>
    </row>
    <row r="10" spans="1:12" ht="15.75" customHeight="1" x14ac:dyDescent="0.3">
      <c r="B10" s="223" t="s">
        <v>3</v>
      </c>
      <c r="C10" s="261" t="s">
        <v>4</v>
      </c>
      <c r="D10" s="259" t="s">
        <v>59</v>
      </c>
      <c r="E10" s="227" t="s">
        <v>25</v>
      </c>
      <c r="F10" s="227" t="s">
        <v>29</v>
      </c>
      <c r="G10" s="229" t="s">
        <v>7</v>
      </c>
      <c r="H10" s="239" t="s">
        <v>39</v>
      </c>
      <c r="I10" s="239" t="s">
        <v>52</v>
      </c>
      <c r="J10" s="212" t="s">
        <v>44</v>
      </c>
      <c r="K10" s="8"/>
      <c r="L10" s="9"/>
    </row>
    <row r="11" spans="1:12" ht="25.5" customHeight="1" thickBot="1" x14ac:dyDescent="0.35">
      <c r="B11" s="224"/>
      <c r="C11" s="262"/>
      <c r="D11" s="260"/>
      <c r="E11" s="228"/>
      <c r="F11" s="228"/>
      <c r="G11" s="230"/>
      <c r="H11" s="240"/>
      <c r="I11" s="240"/>
      <c r="J11" s="220"/>
      <c r="K11" s="8"/>
      <c r="L11" s="10"/>
    </row>
    <row r="12" spans="1:12" s="14" customFormat="1" ht="19.5" customHeight="1" x14ac:dyDescent="0.35">
      <c r="A12" s="71"/>
      <c r="B12" s="15" t="s">
        <v>64</v>
      </c>
      <c r="C12" s="147" t="s">
        <v>108</v>
      </c>
      <c r="D12" s="83">
        <f>E12</f>
        <v>46274</v>
      </c>
      <c r="E12" s="200">
        <v>46274</v>
      </c>
      <c r="F12" s="200">
        <v>46282</v>
      </c>
      <c r="G12" s="200">
        <v>46293</v>
      </c>
      <c r="H12" s="125">
        <f>(F12+28)</f>
        <v>46310</v>
      </c>
      <c r="I12" s="125">
        <f>F12+28</f>
        <v>46310</v>
      </c>
      <c r="J12" s="94">
        <f>(F12+30)</f>
        <v>46312</v>
      </c>
      <c r="K12" s="8"/>
      <c r="L12" s="13"/>
    </row>
    <row r="13" spans="1:12" s="14" customFormat="1" ht="19.5" customHeight="1" x14ac:dyDescent="0.35">
      <c r="A13" s="70"/>
      <c r="B13" s="15" t="s">
        <v>95</v>
      </c>
      <c r="C13" s="147" t="s">
        <v>124</v>
      </c>
      <c r="D13" s="83">
        <f>E13</f>
        <v>46295</v>
      </c>
      <c r="E13" s="200">
        <v>46295</v>
      </c>
      <c r="F13" s="200">
        <v>46303</v>
      </c>
      <c r="G13" s="200">
        <v>46316</v>
      </c>
      <c r="H13" s="125">
        <f>(F13+28)</f>
        <v>46331</v>
      </c>
      <c r="I13" s="125">
        <f>F13+28</f>
        <v>46331</v>
      </c>
      <c r="J13" s="94">
        <f>(F13+30)</f>
        <v>46333</v>
      </c>
      <c r="K13" s="8"/>
      <c r="L13" s="13"/>
    </row>
    <row r="14" spans="1:12" s="14" customFormat="1" ht="19.2" customHeight="1" x14ac:dyDescent="0.35">
      <c r="A14" s="70"/>
      <c r="B14" s="15" t="s">
        <v>131</v>
      </c>
      <c r="C14" s="147" t="s">
        <v>132</v>
      </c>
      <c r="D14" s="83">
        <f>E14</f>
        <v>46303</v>
      </c>
      <c r="E14" s="184">
        <v>46303</v>
      </c>
      <c r="F14" s="184">
        <v>46310</v>
      </c>
      <c r="G14" s="184">
        <v>46323</v>
      </c>
      <c r="H14" s="125">
        <f>(F14+28)</f>
        <v>46338</v>
      </c>
      <c r="I14" s="125">
        <f>F14+28</f>
        <v>46338</v>
      </c>
      <c r="J14" s="94">
        <f>(F14+30)</f>
        <v>46340</v>
      </c>
      <c r="K14" s="8"/>
      <c r="L14" s="13"/>
    </row>
    <row r="15" spans="1:12" s="14" customFormat="1" ht="19.2" customHeight="1" x14ac:dyDescent="0.35">
      <c r="A15" s="70"/>
      <c r="B15" s="15" t="s">
        <v>64</v>
      </c>
      <c r="C15" s="147" t="s">
        <v>143</v>
      </c>
      <c r="D15" s="83">
        <f>E15</f>
        <v>46317</v>
      </c>
      <c r="E15" s="184">
        <v>46317</v>
      </c>
      <c r="F15" s="184">
        <v>46324</v>
      </c>
      <c r="G15" s="184">
        <v>46337</v>
      </c>
      <c r="H15" s="125">
        <f>(F15+28)</f>
        <v>46352</v>
      </c>
      <c r="I15" s="125">
        <f>F15+28</f>
        <v>46352</v>
      </c>
      <c r="J15" s="94">
        <f>(F15+30)</f>
        <v>46354</v>
      </c>
      <c r="K15" s="8"/>
      <c r="L15" s="13"/>
    </row>
    <row r="16" spans="1:12" s="14" customFormat="1" ht="19.5" customHeight="1" thickBot="1" x14ac:dyDescent="0.4">
      <c r="A16" s="70"/>
      <c r="B16" s="17" t="s">
        <v>92</v>
      </c>
      <c r="C16" s="148" t="s">
        <v>152</v>
      </c>
      <c r="D16" s="18">
        <f>E16</f>
        <v>46331</v>
      </c>
      <c r="E16" s="159">
        <v>46331</v>
      </c>
      <c r="F16" s="159">
        <v>46338</v>
      </c>
      <c r="G16" s="124">
        <v>46351</v>
      </c>
      <c r="H16" s="97">
        <f>(F16+28)</f>
        <v>46366</v>
      </c>
      <c r="I16" s="97">
        <f>F16+28</f>
        <v>46366</v>
      </c>
      <c r="J16" s="98">
        <f>(F16+30)</f>
        <v>46368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17" t="s">
        <v>14</v>
      </c>
      <c r="C18" s="217"/>
      <c r="D18" s="217"/>
      <c r="E18" s="217"/>
      <c r="F18" s="217"/>
      <c r="G18" s="217"/>
      <c r="H18" s="217"/>
      <c r="I18" s="217"/>
      <c r="J18" s="217"/>
    </row>
    <row r="19" spans="1:12" ht="12.75" customHeight="1" thickBot="1" x14ac:dyDescent="0.35">
      <c r="B19" s="279" t="s">
        <v>3</v>
      </c>
      <c r="C19" s="259" t="s">
        <v>4</v>
      </c>
      <c r="D19" s="259" t="s">
        <v>59</v>
      </c>
      <c r="E19" s="239" t="s">
        <v>25</v>
      </c>
      <c r="F19" s="239" t="s">
        <v>29</v>
      </c>
      <c r="G19" s="239" t="s">
        <v>15</v>
      </c>
      <c r="H19" s="227" t="s">
        <v>9</v>
      </c>
      <c r="I19" s="227" t="s">
        <v>46</v>
      </c>
      <c r="J19" s="227" t="s">
        <v>16</v>
      </c>
      <c r="K19" s="229" t="s">
        <v>17</v>
      </c>
      <c r="L19" s="176"/>
    </row>
    <row r="20" spans="1:12" ht="25.5" customHeight="1" thickBot="1" x14ac:dyDescent="0.35">
      <c r="B20" s="280"/>
      <c r="C20" s="260"/>
      <c r="D20" s="260"/>
      <c r="E20" s="240"/>
      <c r="F20" s="240"/>
      <c r="G20" s="240"/>
      <c r="H20" s="277"/>
      <c r="I20" s="277"/>
      <c r="J20" s="277"/>
      <c r="K20" s="273"/>
      <c r="L20" s="176"/>
    </row>
    <row r="21" spans="1:12" ht="19.5" customHeight="1" x14ac:dyDescent="0.35">
      <c r="B21" s="15" t="s">
        <v>65</v>
      </c>
      <c r="C21" s="147" t="s">
        <v>139</v>
      </c>
      <c r="D21" s="83">
        <f t="shared" ref="D21:D25" si="0">E21</f>
        <v>46274</v>
      </c>
      <c r="E21" s="33">
        <v>46274</v>
      </c>
      <c r="F21" s="185">
        <v>46281</v>
      </c>
      <c r="G21" s="184">
        <v>46290</v>
      </c>
      <c r="H21" s="33">
        <f t="shared" ref="H21:H25" si="1">F21+26</f>
        <v>46307</v>
      </c>
      <c r="I21" s="33">
        <f t="shared" ref="I21:I25" si="2">F21+27</f>
        <v>46308</v>
      </c>
      <c r="J21" s="33">
        <f t="shared" ref="J21:J25" si="3">F21+25</f>
        <v>46306</v>
      </c>
      <c r="K21" s="30">
        <f t="shared" ref="K21:K25" si="4">F21+28</f>
        <v>46309</v>
      </c>
      <c r="L21" s="176"/>
    </row>
    <row r="22" spans="1:12" ht="19.5" customHeight="1" x14ac:dyDescent="0.35">
      <c r="B22" s="15" t="s">
        <v>94</v>
      </c>
      <c r="C22" s="147" t="s">
        <v>113</v>
      </c>
      <c r="D22" s="83">
        <f t="shared" si="0"/>
        <v>46282</v>
      </c>
      <c r="E22" s="33">
        <v>46282</v>
      </c>
      <c r="F22" s="185">
        <v>46290</v>
      </c>
      <c r="G22" s="185">
        <v>46299</v>
      </c>
      <c r="H22" s="33">
        <f t="shared" si="1"/>
        <v>46316</v>
      </c>
      <c r="I22" s="33">
        <f t="shared" si="2"/>
        <v>46317</v>
      </c>
      <c r="J22" s="33">
        <f t="shared" si="3"/>
        <v>46315</v>
      </c>
      <c r="K22" s="30">
        <f t="shared" si="4"/>
        <v>46318</v>
      </c>
      <c r="L22" s="176"/>
    </row>
    <row r="23" spans="1:12" ht="19.5" customHeight="1" x14ac:dyDescent="0.35">
      <c r="B23" s="15" t="s">
        <v>126</v>
      </c>
      <c r="C23" s="147" t="s">
        <v>128</v>
      </c>
      <c r="D23" s="83">
        <f t="shared" si="0"/>
        <v>46294</v>
      </c>
      <c r="E23" s="33">
        <v>46294</v>
      </c>
      <c r="F23" s="200">
        <v>46300</v>
      </c>
      <c r="G23" s="200">
        <v>46311</v>
      </c>
      <c r="H23" s="33">
        <f t="shared" si="1"/>
        <v>46326</v>
      </c>
      <c r="I23" s="33">
        <f t="shared" si="2"/>
        <v>46327</v>
      </c>
      <c r="J23" s="33">
        <f t="shared" si="3"/>
        <v>46325</v>
      </c>
      <c r="K23" s="30">
        <f t="shared" si="4"/>
        <v>46328</v>
      </c>
      <c r="L23" s="176"/>
    </row>
    <row r="24" spans="1:12" ht="19.5" customHeight="1" x14ac:dyDescent="0.35">
      <c r="A24" s="10"/>
      <c r="B24" s="15" t="s">
        <v>37</v>
      </c>
      <c r="C24" s="147" t="s">
        <v>127</v>
      </c>
      <c r="D24" s="83">
        <f t="shared" si="0"/>
        <v>46303</v>
      </c>
      <c r="E24" s="33">
        <v>46303</v>
      </c>
      <c r="F24" s="200">
        <v>46310</v>
      </c>
      <c r="G24" s="200">
        <v>46319</v>
      </c>
      <c r="H24" s="33">
        <f t="shared" si="1"/>
        <v>46336</v>
      </c>
      <c r="I24" s="33">
        <f t="shared" si="2"/>
        <v>46337</v>
      </c>
      <c r="J24" s="33">
        <f t="shared" si="3"/>
        <v>46335</v>
      </c>
      <c r="K24" s="30">
        <f t="shared" si="4"/>
        <v>46338</v>
      </c>
      <c r="L24" s="176"/>
    </row>
    <row r="25" spans="1:12" ht="19.5" customHeight="1" x14ac:dyDescent="0.35">
      <c r="A25" s="10"/>
      <c r="B25" s="15" t="s">
        <v>94</v>
      </c>
      <c r="C25" s="147" t="s">
        <v>99</v>
      </c>
      <c r="D25" s="83">
        <f t="shared" si="0"/>
        <v>46315</v>
      </c>
      <c r="E25" s="33">
        <v>46315</v>
      </c>
      <c r="F25" s="200">
        <v>46320</v>
      </c>
      <c r="G25" s="200">
        <v>46332</v>
      </c>
      <c r="H25" s="33">
        <f t="shared" si="1"/>
        <v>46346</v>
      </c>
      <c r="I25" s="33">
        <f t="shared" si="2"/>
        <v>46347</v>
      </c>
      <c r="J25" s="33">
        <f t="shared" si="3"/>
        <v>46345</v>
      </c>
      <c r="K25" s="30">
        <f t="shared" si="4"/>
        <v>46348</v>
      </c>
      <c r="L25" s="176"/>
    </row>
    <row r="26" spans="1:12" ht="19.5" customHeight="1" thickBot="1" x14ac:dyDescent="0.4">
      <c r="B26" s="17" t="s">
        <v>147</v>
      </c>
      <c r="C26" s="148" t="s">
        <v>104</v>
      </c>
      <c r="D26" s="18">
        <f>E26</f>
        <v>46322</v>
      </c>
      <c r="E26" s="28">
        <v>46322</v>
      </c>
      <c r="F26" s="205">
        <v>46327</v>
      </c>
      <c r="G26" s="205">
        <v>46339</v>
      </c>
      <c r="H26" s="28">
        <f t="shared" ref="H26" si="5">F26+26</f>
        <v>46353</v>
      </c>
      <c r="I26" s="28">
        <f t="shared" ref="I26" si="6">F26+27</f>
        <v>46354</v>
      </c>
      <c r="J26" s="28">
        <f t="shared" ref="J26" si="7">F26+25</f>
        <v>46352</v>
      </c>
      <c r="K26" s="31">
        <f t="shared" ref="K26" si="8">F26+28</f>
        <v>46355</v>
      </c>
      <c r="L26" s="176"/>
    </row>
    <row r="27" spans="1:12" ht="18" x14ac:dyDescent="0.25">
      <c r="B27" s="258"/>
      <c r="C27" s="281"/>
      <c r="D27" s="86"/>
      <c r="E27" s="254"/>
      <c r="F27" s="254"/>
      <c r="G27" s="254"/>
      <c r="H27" s="104"/>
      <c r="I27" s="8"/>
      <c r="J27" s="11"/>
      <c r="K27" s="175"/>
    </row>
    <row r="28" spans="1:12" ht="18" x14ac:dyDescent="0.3">
      <c r="B28" s="258"/>
      <c r="C28" s="258"/>
      <c r="D28" s="85"/>
      <c r="E28" s="278"/>
      <c r="F28" s="278"/>
      <c r="G28" s="278"/>
      <c r="H28" s="171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17" t="s">
        <v>91</v>
      </c>
      <c r="C39" s="217"/>
      <c r="D39" s="217"/>
      <c r="E39" s="217"/>
      <c r="F39" s="217"/>
      <c r="G39" s="217"/>
      <c r="H39" s="217"/>
      <c r="I39" s="217"/>
      <c r="J39" s="217"/>
      <c r="K39" s="8"/>
      <c r="L39" s="10"/>
    </row>
    <row r="40" spans="1:12" ht="18" customHeight="1" x14ac:dyDescent="0.3">
      <c r="B40" s="223" t="s">
        <v>3</v>
      </c>
      <c r="C40" s="261" t="s">
        <v>4</v>
      </c>
      <c r="D40" s="259" t="s">
        <v>59</v>
      </c>
      <c r="E40" s="227" t="s">
        <v>25</v>
      </c>
      <c r="F40" s="227" t="s">
        <v>29</v>
      </c>
      <c r="G40" s="227" t="s">
        <v>15</v>
      </c>
      <c r="H40" s="227" t="s">
        <v>40</v>
      </c>
      <c r="I40" s="229" t="s">
        <v>41</v>
      </c>
      <c r="J40" s="8"/>
      <c r="K40" s="10"/>
    </row>
    <row r="41" spans="1:12" ht="18" customHeight="1" thickBot="1" x14ac:dyDescent="0.35">
      <c r="B41" s="224"/>
      <c r="C41" s="262"/>
      <c r="D41" s="260"/>
      <c r="E41" s="228"/>
      <c r="F41" s="228"/>
      <c r="G41" s="228"/>
      <c r="H41" s="228"/>
      <c r="I41" s="230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7" t="str">
        <f t="shared" si="9"/>
        <v>252N</v>
      </c>
      <c r="D42" s="80">
        <f>D21</f>
        <v>46274</v>
      </c>
      <c r="E42" s="64">
        <f>E21</f>
        <v>46274</v>
      </c>
      <c r="F42" s="64">
        <f t="shared" ref="D42:F43" si="10">F21</f>
        <v>46281</v>
      </c>
      <c r="G42" s="64">
        <f t="shared" ref="D42:G47" si="11">G21</f>
        <v>46290</v>
      </c>
      <c r="H42" s="64">
        <f>F42+28</f>
        <v>46309</v>
      </c>
      <c r="I42" s="65">
        <f>G42+28</f>
        <v>46318</v>
      </c>
      <c r="J42" s="8"/>
      <c r="K42" s="10"/>
    </row>
    <row r="43" spans="1:12" ht="19.5" customHeight="1" x14ac:dyDescent="0.35">
      <c r="B43" s="25" t="str">
        <f t="shared" si="9"/>
        <v>OOCL YOKOHAMA</v>
      </c>
      <c r="C43" s="119" t="str">
        <f t="shared" si="9"/>
        <v>214N</v>
      </c>
      <c r="D43" s="83">
        <f t="shared" si="10"/>
        <v>46282</v>
      </c>
      <c r="E43" s="33">
        <f>E22</f>
        <v>46282</v>
      </c>
      <c r="F43" s="33">
        <f t="shared" si="10"/>
        <v>46290</v>
      </c>
      <c r="G43" s="33">
        <f t="shared" si="11"/>
        <v>46299</v>
      </c>
      <c r="H43" s="33">
        <f t="shared" ref="H43:I46" si="12">F43+28</f>
        <v>46318</v>
      </c>
      <c r="I43" s="30">
        <f>G43+28</f>
        <v>46327</v>
      </c>
      <c r="J43" s="8"/>
      <c r="K43" s="10"/>
    </row>
    <row r="44" spans="1:12" ht="19.5" customHeight="1" x14ac:dyDescent="0.35">
      <c r="B44" s="25" t="str">
        <f t="shared" si="9"/>
        <v>OOCL HOUSTON</v>
      </c>
      <c r="C44" s="119" t="str">
        <f t="shared" si="9"/>
        <v>221N</v>
      </c>
      <c r="D44" s="83">
        <f>D23</f>
        <v>46294</v>
      </c>
      <c r="E44" s="33">
        <f>E23</f>
        <v>46294</v>
      </c>
      <c r="F44" s="33">
        <f>F23</f>
        <v>46300</v>
      </c>
      <c r="G44" s="33">
        <f t="shared" si="11"/>
        <v>46311</v>
      </c>
      <c r="H44" s="33">
        <f t="shared" si="12"/>
        <v>46328</v>
      </c>
      <c r="I44" s="30">
        <f t="shared" si="12"/>
        <v>46339</v>
      </c>
      <c r="J44" s="8"/>
      <c r="K44" s="10"/>
    </row>
    <row r="45" spans="1:12" ht="19.5" customHeight="1" x14ac:dyDescent="0.35">
      <c r="B45" s="25" t="str">
        <f t="shared" ref="B45:C47" si="13">B24</f>
        <v>KOTA LUMAYAN</v>
      </c>
      <c r="C45" s="147" t="str">
        <f t="shared" si="13"/>
        <v>193N</v>
      </c>
      <c r="D45" s="83">
        <f t="shared" si="11"/>
        <v>46303</v>
      </c>
      <c r="E45" s="33">
        <f>E24</f>
        <v>46303</v>
      </c>
      <c r="F45" s="33">
        <f>F24</f>
        <v>46310</v>
      </c>
      <c r="G45" s="33">
        <f t="shared" si="11"/>
        <v>46319</v>
      </c>
      <c r="H45" s="33">
        <f>F45+28</f>
        <v>46338</v>
      </c>
      <c r="I45" s="30">
        <f t="shared" si="12"/>
        <v>46347</v>
      </c>
      <c r="J45" s="8"/>
      <c r="K45" s="10"/>
    </row>
    <row r="46" spans="1:12" ht="19.5" customHeight="1" x14ac:dyDescent="0.35">
      <c r="B46" s="25" t="str">
        <f t="shared" si="13"/>
        <v>OOCL YOKOHAMA</v>
      </c>
      <c r="C46" s="147" t="str">
        <f t="shared" si="13"/>
        <v>215N</v>
      </c>
      <c r="D46" s="83">
        <f t="shared" si="11"/>
        <v>46315</v>
      </c>
      <c r="E46" s="33">
        <f t="shared" si="11"/>
        <v>46315</v>
      </c>
      <c r="F46" s="33">
        <f>F25</f>
        <v>46320</v>
      </c>
      <c r="G46" s="33">
        <f t="shared" si="11"/>
        <v>46332</v>
      </c>
      <c r="H46" s="33">
        <f>F46+28</f>
        <v>46348</v>
      </c>
      <c r="I46" s="30">
        <f t="shared" si="12"/>
        <v>46360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3"/>
        <v xml:space="preserve">KOTA LARIS </v>
      </c>
      <c r="C47" s="148" t="str">
        <f t="shared" si="13"/>
        <v>103N</v>
      </c>
      <c r="D47" s="18">
        <f t="shared" si="11"/>
        <v>46322</v>
      </c>
      <c r="E47" s="28">
        <f t="shared" si="11"/>
        <v>46322</v>
      </c>
      <c r="F47" s="28">
        <f>F26</f>
        <v>46327</v>
      </c>
      <c r="G47" s="28">
        <f t="shared" si="11"/>
        <v>46339</v>
      </c>
      <c r="H47" s="28">
        <f t="shared" ref="H47" si="14">F47+45</f>
        <v>46372</v>
      </c>
      <c r="I47" s="31">
        <f>F47+28</f>
        <v>46355</v>
      </c>
      <c r="J47" s="8"/>
    </row>
    <row r="48" spans="1:12" ht="42.75" customHeight="1" thickBot="1" x14ac:dyDescent="0.65">
      <c r="B48" s="282" t="s">
        <v>18</v>
      </c>
      <c r="C48" s="282"/>
      <c r="D48" s="282"/>
      <c r="E48" s="282"/>
      <c r="F48" s="282"/>
      <c r="G48" s="282"/>
      <c r="H48" s="282"/>
      <c r="I48" s="282"/>
      <c r="J48" s="217"/>
      <c r="K48" s="8"/>
    </row>
    <row r="49" spans="2:11" ht="18" customHeight="1" x14ac:dyDescent="0.3">
      <c r="B49" s="223" t="s">
        <v>3</v>
      </c>
      <c r="C49" s="261" t="s">
        <v>4</v>
      </c>
      <c r="D49" s="259" t="s">
        <v>59</v>
      </c>
      <c r="E49" s="227" t="s">
        <v>25</v>
      </c>
      <c r="F49" s="227" t="s">
        <v>29</v>
      </c>
      <c r="G49" s="227" t="s">
        <v>15</v>
      </c>
      <c r="H49" s="227" t="s">
        <v>43</v>
      </c>
      <c r="I49" s="229" t="s">
        <v>19</v>
      </c>
      <c r="J49" s="8"/>
      <c r="K49" s="10"/>
    </row>
    <row r="50" spans="2:11" ht="18" customHeight="1" thickBot="1" x14ac:dyDescent="0.35">
      <c r="B50" s="224"/>
      <c r="C50" s="262"/>
      <c r="D50" s="260"/>
      <c r="E50" s="228"/>
      <c r="F50" s="228"/>
      <c r="G50" s="228"/>
      <c r="H50" s="228"/>
      <c r="I50" s="230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5">C21</f>
        <v>252N</v>
      </c>
      <c r="D51" s="83">
        <f>D21</f>
        <v>46274</v>
      </c>
      <c r="E51" s="33">
        <f>E21</f>
        <v>46274</v>
      </c>
      <c r="F51" s="33">
        <f>F21</f>
        <v>46281</v>
      </c>
      <c r="G51" s="33">
        <f>G21</f>
        <v>46290</v>
      </c>
      <c r="H51" s="33">
        <f>F51+48</f>
        <v>46329</v>
      </c>
      <c r="I51" s="30">
        <f>F51+45</f>
        <v>46326</v>
      </c>
      <c r="J51" s="8"/>
      <c r="K51" s="10"/>
    </row>
    <row r="52" spans="2:11" ht="19.5" customHeight="1" x14ac:dyDescent="0.35">
      <c r="B52" s="25" t="str">
        <f>B22</f>
        <v>OOCL YOKOHAMA</v>
      </c>
      <c r="C52" s="147" t="str">
        <f t="shared" si="15"/>
        <v>214N</v>
      </c>
      <c r="D52" s="83">
        <f t="shared" ref="D52:E55" si="16">D22</f>
        <v>46282</v>
      </c>
      <c r="E52" s="33">
        <f t="shared" si="16"/>
        <v>46282</v>
      </c>
      <c r="F52" s="33">
        <f>F43</f>
        <v>46290</v>
      </c>
      <c r="G52" s="33">
        <f>G22</f>
        <v>46299</v>
      </c>
      <c r="H52" s="33">
        <f t="shared" ref="H52:H55" si="17">F52+48</f>
        <v>46338</v>
      </c>
      <c r="I52" s="30">
        <f t="shared" ref="I52:I55" si="18">F52+45</f>
        <v>46335</v>
      </c>
      <c r="J52" s="8"/>
      <c r="K52" s="10"/>
    </row>
    <row r="53" spans="2:11" ht="19.5" customHeight="1" x14ac:dyDescent="0.35">
      <c r="B53" s="25" t="str">
        <f>B23</f>
        <v>OOCL HOUSTON</v>
      </c>
      <c r="C53" s="147" t="str">
        <f t="shared" si="15"/>
        <v>221N</v>
      </c>
      <c r="D53" s="83">
        <f t="shared" si="16"/>
        <v>46294</v>
      </c>
      <c r="E53" s="33">
        <f t="shared" si="16"/>
        <v>46294</v>
      </c>
      <c r="F53" s="33">
        <f>F44</f>
        <v>46300</v>
      </c>
      <c r="G53" s="33">
        <f t="shared" ref="G53" si="19">G23</f>
        <v>46311</v>
      </c>
      <c r="H53" s="33">
        <f t="shared" si="17"/>
        <v>46348</v>
      </c>
      <c r="I53" s="30">
        <f t="shared" si="18"/>
        <v>46345</v>
      </c>
      <c r="J53" s="8"/>
      <c r="K53" s="10"/>
    </row>
    <row r="54" spans="2:11" ht="19.5" customHeight="1" x14ac:dyDescent="0.35">
      <c r="B54" s="25" t="str">
        <f>B24</f>
        <v>KOTA LUMAYAN</v>
      </c>
      <c r="C54" s="147" t="str">
        <f t="shared" si="15"/>
        <v>193N</v>
      </c>
      <c r="D54" s="83">
        <f t="shared" si="16"/>
        <v>46303</v>
      </c>
      <c r="E54" s="33">
        <f t="shared" si="16"/>
        <v>46303</v>
      </c>
      <c r="F54" s="33">
        <f>F24</f>
        <v>46310</v>
      </c>
      <c r="G54" s="33">
        <f>G24</f>
        <v>46319</v>
      </c>
      <c r="H54" s="33">
        <f t="shared" si="17"/>
        <v>46358</v>
      </c>
      <c r="I54" s="30">
        <f t="shared" si="18"/>
        <v>46355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5"/>
        <v>215N</v>
      </c>
      <c r="D55" s="18">
        <f t="shared" si="16"/>
        <v>46315</v>
      </c>
      <c r="E55" s="28">
        <f t="shared" si="16"/>
        <v>46315</v>
      </c>
      <c r="F55" s="28">
        <f>F25</f>
        <v>46320</v>
      </c>
      <c r="G55" s="28">
        <f>G25</f>
        <v>46332</v>
      </c>
      <c r="H55" s="28">
        <f t="shared" si="17"/>
        <v>46368</v>
      </c>
      <c r="I55" s="31">
        <f t="shared" si="18"/>
        <v>46365</v>
      </c>
      <c r="J55" s="8"/>
      <c r="K55" s="10"/>
    </row>
    <row r="56" spans="2:11" ht="39" customHeight="1" thickBot="1" x14ac:dyDescent="0.65">
      <c r="B56" s="282" t="s">
        <v>20</v>
      </c>
      <c r="C56" s="282"/>
      <c r="D56" s="282"/>
      <c r="E56" s="282"/>
      <c r="F56" s="282"/>
      <c r="G56" s="282"/>
      <c r="H56" s="282"/>
      <c r="I56" s="282"/>
      <c r="J56" s="217"/>
      <c r="K56" s="8"/>
    </row>
    <row r="57" spans="2:11" ht="20.25" customHeight="1" x14ac:dyDescent="0.3">
      <c r="B57" s="223" t="s">
        <v>3</v>
      </c>
      <c r="C57" s="261" t="s">
        <v>4</v>
      </c>
      <c r="D57" s="259" t="s">
        <v>59</v>
      </c>
      <c r="E57" s="227" t="s">
        <v>25</v>
      </c>
      <c r="F57" s="227" t="s">
        <v>29</v>
      </c>
      <c r="G57" s="227" t="s">
        <v>15</v>
      </c>
      <c r="H57" s="212" t="s">
        <v>60</v>
      </c>
      <c r="I57" s="227" t="s">
        <v>61</v>
      </c>
      <c r="J57" s="229" t="s">
        <v>42</v>
      </c>
      <c r="K57" s="8"/>
    </row>
    <row r="58" spans="2:11" ht="20.25" customHeight="1" thickBot="1" x14ac:dyDescent="0.35">
      <c r="B58" s="224"/>
      <c r="C58" s="262"/>
      <c r="D58" s="260"/>
      <c r="E58" s="228"/>
      <c r="F58" s="228"/>
      <c r="G58" s="228"/>
      <c r="H58" s="220"/>
      <c r="I58" s="228"/>
      <c r="J58" s="230"/>
      <c r="K58" s="8"/>
    </row>
    <row r="59" spans="2:11" ht="19.5" customHeight="1" x14ac:dyDescent="0.35">
      <c r="B59" s="92" t="str">
        <f t="shared" ref="B59:C62" si="20">B21</f>
        <v>OOCL BRISBANE</v>
      </c>
      <c r="C59" s="149" t="str">
        <f t="shared" si="20"/>
        <v>252N</v>
      </c>
      <c r="D59" s="80">
        <f t="shared" ref="D59:D62" si="21">D21</f>
        <v>46274</v>
      </c>
      <c r="E59" s="64">
        <f t="shared" ref="E59:G62" si="22">E21</f>
        <v>46274</v>
      </c>
      <c r="F59" s="64">
        <f t="shared" si="22"/>
        <v>46281</v>
      </c>
      <c r="G59" s="64">
        <f t="shared" si="22"/>
        <v>46290</v>
      </c>
      <c r="H59" s="64">
        <f>F59+48</f>
        <v>46329</v>
      </c>
      <c r="I59" s="64">
        <f>F59+51</f>
        <v>46332</v>
      </c>
      <c r="J59" s="65">
        <f>F59+51</f>
        <v>46332</v>
      </c>
      <c r="K59" s="8"/>
    </row>
    <row r="60" spans="2:11" ht="20.25" customHeight="1" x14ac:dyDescent="0.35">
      <c r="B60" s="25" t="str">
        <f t="shared" si="20"/>
        <v>OOCL YOKOHAMA</v>
      </c>
      <c r="C60" s="147" t="str">
        <f t="shared" si="20"/>
        <v>214N</v>
      </c>
      <c r="D60" s="83">
        <f t="shared" si="21"/>
        <v>46282</v>
      </c>
      <c r="E60" s="33">
        <f t="shared" si="22"/>
        <v>46282</v>
      </c>
      <c r="F60" s="33">
        <f t="shared" si="22"/>
        <v>46290</v>
      </c>
      <c r="G60" s="33">
        <f t="shared" si="22"/>
        <v>46299</v>
      </c>
      <c r="H60" s="33">
        <f t="shared" ref="H60:H62" si="23">F60+48</f>
        <v>46338</v>
      </c>
      <c r="I60" s="33">
        <f t="shared" ref="I60:I62" si="24">F60+51</f>
        <v>46341</v>
      </c>
      <c r="J60" s="30">
        <f>F60+51</f>
        <v>46341</v>
      </c>
      <c r="K60" s="8"/>
    </row>
    <row r="61" spans="2:11" ht="20.25" customHeight="1" x14ac:dyDescent="0.35">
      <c r="B61" s="25" t="str">
        <f t="shared" si="20"/>
        <v>OOCL HOUSTON</v>
      </c>
      <c r="C61" s="147" t="str">
        <f t="shared" si="20"/>
        <v>221N</v>
      </c>
      <c r="D61" s="83">
        <f t="shared" si="21"/>
        <v>46294</v>
      </c>
      <c r="E61" s="33">
        <f t="shared" si="22"/>
        <v>46294</v>
      </c>
      <c r="F61" s="33">
        <f t="shared" si="22"/>
        <v>46300</v>
      </c>
      <c r="G61" s="33">
        <f t="shared" si="22"/>
        <v>46311</v>
      </c>
      <c r="H61" s="33">
        <f t="shared" si="23"/>
        <v>46348</v>
      </c>
      <c r="I61" s="33">
        <f t="shared" si="24"/>
        <v>46351</v>
      </c>
      <c r="J61" s="30">
        <f>F61+51</f>
        <v>46351</v>
      </c>
      <c r="K61" s="8"/>
    </row>
    <row r="62" spans="2:11" ht="20.25" customHeight="1" thickBot="1" x14ac:dyDescent="0.4">
      <c r="B62" s="26" t="str">
        <f t="shared" si="20"/>
        <v>KOTA LUMAYAN</v>
      </c>
      <c r="C62" s="148" t="str">
        <f t="shared" si="20"/>
        <v>193N</v>
      </c>
      <c r="D62" s="18">
        <f t="shared" si="21"/>
        <v>46303</v>
      </c>
      <c r="E62" s="28">
        <f t="shared" si="22"/>
        <v>46303</v>
      </c>
      <c r="F62" s="28">
        <f t="shared" si="22"/>
        <v>46310</v>
      </c>
      <c r="G62" s="28">
        <f t="shared" si="22"/>
        <v>46319</v>
      </c>
      <c r="H62" s="28">
        <f t="shared" si="23"/>
        <v>46358</v>
      </c>
      <c r="I62" s="28">
        <f t="shared" si="24"/>
        <v>46361</v>
      </c>
      <c r="J62" s="31">
        <f>F62+51</f>
        <v>46361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17" t="s">
        <v>21</v>
      </c>
      <c r="C75" s="217"/>
      <c r="D75" s="217"/>
      <c r="E75" s="217"/>
      <c r="F75" s="217"/>
      <c r="G75" s="217"/>
      <c r="H75" s="217"/>
      <c r="I75" s="217"/>
      <c r="J75" s="11"/>
      <c r="K75" s="11"/>
    </row>
    <row r="76" spans="2:11" ht="12.75" customHeight="1" x14ac:dyDescent="0.3">
      <c r="B76" s="208" t="s">
        <v>3</v>
      </c>
      <c r="C76" s="210" t="s">
        <v>4</v>
      </c>
      <c r="D76" s="210" t="s">
        <v>59</v>
      </c>
      <c r="E76" s="212" t="s">
        <v>25</v>
      </c>
      <c r="F76" s="212" t="s">
        <v>29</v>
      </c>
      <c r="G76" s="212" t="s">
        <v>22</v>
      </c>
      <c r="H76" s="8"/>
      <c r="I76" s="8"/>
      <c r="J76" s="8"/>
      <c r="K76" s="3"/>
    </row>
    <row r="77" spans="2:11" ht="33" customHeight="1" thickBot="1" x14ac:dyDescent="0.35">
      <c r="B77" s="218"/>
      <c r="C77" s="219"/>
      <c r="D77" s="219"/>
      <c r="E77" s="220"/>
      <c r="F77" s="220"/>
      <c r="G77" s="220"/>
      <c r="H77" s="8"/>
      <c r="I77" s="8"/>
      <c r="J77" s="8"/>
      <c r="K77" s="10"/>
    </row>
    <row r="78" spans="2:11" ht="20.25" customHeight="1" x14ac:dyDescent="0.35">
      <c r="B78" s="25" t="s">
        <v>74</v>
      </c>
      <c r="C78" s="188">
        <v>2632</v>
      </c>
      <c r="D78" s="33">
        <v>46274</v>
      </c>
      <c r="E78" s="33">
        <v>46274</v>
      </c>
      <c r="F78" s="33">
        <v>46281</v>
      </c>
      <c r="G78" s="30">
        <v>46288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8">
        <v>2635</v>
      </c>
      <c r="D79" s="33">
        <f>E79</f>
        <v>46288</v>
      </c>
      <c r="E79" s="33">
        <v>46288</v>
      </c>
      <c r="F79" s="33">
        <v>46295</v>
      </c>
      <c r="G79" s="30">
        <v>46302</v>
      </c>
      <c r="H79" s="8"/>
      <c r="I79" s="8"/>
      <c r="J79" s="8"/>
      <c r="K79" s="10"/>
    </row>
    <row r="80" spans="2:11" ht="20.25" customHeight="1" x14ac:dyDescent="0.35">
      <c r="B80" s="25" t="s">
        <v>74</v>
      </c>
      <c r="C80" s="188">
        <v>2637</v>
      </c>
      <c r="D80" s="33">
        <f>E80</f>
        <v>46302</v>
      </c>
      <c r="E80" s="33">
        <v>46302</v>
      </c>
      <c r="F80" s="33">
        <v>46309</v>
      </c>
      <c r="G80" s="30">
        <v>46316</v>
      </c>
      <c r="H80" s="8"/>
      <c r="I80" s="8"/>
      <c r="J80" s="8"/>
      <c r="K80" s="10"/>
    </row>
    <row r="81" spans="2:12" ht="20.25" customHeight="1" thickBot="1" x14ac:dyDescent="0.4">
      <c r="B81" s="26" t="s">
        <v>75</v>
      </c>
      <c r="C81" s="145">
        <v>2639</v>
      </c>
      <c r="D81" s="28">
        <f>E81</f>
        <v>46309</v>
      </c>
      <c r="E81" s="28">
        <v>46309</v>
      </c>
      <c r="F81" s="28">
        <v>46316</v>
      </c>
      <c r="G81" s="31">
        <v>46323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32"/>
      <c r="G90" s="232"/>
      <c r="H90" s="232"/>
      <c r="I90" s="232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32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25" customHeight="1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x14ac:dyDescent="0.25">
      <c r="B9" s="234"/>
      <c r="C9" s="234"/>
      <c r="D9" s="234"/>
      <c r="E9" s="234"/>
      <c r="F9" s="234"/>
      <c r="G9" s="234"/>
      <c r="H9" s="234"/>
      <c r="I9" s="23"/>
      <c r="J9" s="11"/>
      <c r="K9" s="8"/>
    </row>
    <row r="10" spans="1:12" ht="31.8" thickBot="1" x14ac:dyDescent="0.65">
      <c r="B10" s="217" t="s">
        <v>14</v>
      </c>
      <c r="C10" s="217"/>
      <c r="D10" s="217"/>
      <c r="E10" s="217"/>
      <c r="F10" s="217"/>
      <c r="G10" s="217"/>
      <c r="H10" s="217"/>
      <c r="I10" s="217"/>
      <c r="J10" s="217"/>
      <c r="K10" s="8"/>
    </row>
    <row r="11" spans="1:12" ht="12.75" customHeight="1" x14ac:dyDescent="0.3">
      <c r="B11" s="223" t="s">
        <v>3</v>
      </c>
      <c r="C11" s="237" t="s">
        <v>4</v>
      </c>
      <c r="D11" s="288" t="s">
        <v>59</v>
      </c>
      <c r="E11" s="227" t="s">
        <v>25</v>
      </c>
      <c r="F11" s="227" t="s">
        <v>33</v>
      </c>
      <c r="G11" s="229" t="s">
        <v>15</v>
      </c>
      <c r="H11" s="284" t="s">
        <v>13</v>
      </c>
      <c r="I11" s="229" t="s">
        <v>46</v>
      </c>
      <c r="J11" s="284" t="s">
        <v>16</v>
      </c>
      <c r="K11" s="229" t="s">
        <v>17</v>
      </c>
      <c r="L11" s="8"/>
    </row>
    <row r="12" spans="1:12" ht="25.5" customHeight="1" thickBot="1" x14ac:dyDescent="0.35">
      <c r="B12" s="224"/>
      <c r="C12" s="286"/>
      <c r="D12" s="289"/>
      <c r="E12" s="287"/>
      <c r="F12" s="287"/>
      <c r="G12" s="283"/>
      <c r="H12" s="285"/>
      <c r="I12" s="283"/>
      <c r="J12" s="285"/>
      <c r="K12" s="283"/>
      <c r="L12" s="8"/>
    </row>
    <row r="13" spans="1:12" ht="18" x14ac:dyDescent="0.35">
      <c r="B13" s="73" t="s">
        <v>133</v>
      </c>
      <c r="C13" s="99" t="s">
        <v>134</v>
      </c>
      <c r="D13" s="194">
        <f>E13</f>
        <v>46274</v>
      </c>
      <c r="E13" s="191">
        <v>46274</v>
      </c>
      <c r="F13" s="201">
        <v>46272</v>
      </c>
      <c r="G13" s="201">
        <v>46284</v>
      </c>
      <c r="H13" s="33">
        <f>F13+22</f>
        <v>46294</v>
      </c>
      <c r="I13" s="33">
        <f>F13+25</f>
        <v>46297</v>
      </c>
      <c r="J13" s="33">
        <f>F13+26</f>
        <v>46298</v>
      </c>
      <c r="K13" s="30">
        <f>F13+28</f>
        <v>46300</v>
      </c>
      <c r="L13" s="8"/>
    </row>
    <row r="14" spans="1:12" ht="18" x14ac:dyDescent="0.35">
      <c r="B14" s="73" t="s">
        <v>36</v>
      </c>
      <c r="C14" s="99" t="s">
        <v>122</v>
      </c>
      <c r="D14" s="194">
        <f t="shared" ref="D14" si="0">E14</f>
        <v>46279</v>
      </c>
      <c r="E14" s="191">
        <v>46279</v>
      </c>
      <c r="F14" s="201">
        <v>46285</v>
      </c>
      <c r="G14" s="201">
        <v>46292</v>
      </c>
      <c r="H14" s="33">
        <f t="shared" ref="H14:H19" si="1">F14+22</f>
        <v>46307</v>
      </c>
      <c r="I14" s="33">
        <f t="shared" ref="I14:I19" si="2">F14+25</f>
        <v>46310</v>
      </c>
      <c r="J14" s="33">
        <f>F14+26</f>
        <v>46311</v>
      </c>
      <c r="K14" s="30">
        <f>F14+28</f>
        <v>46313</v>
      </c>
      <c r="L14" s="8"/>
    </row>
    <row r="15" spans="1:12" ht="18" x14ac:dyDescent="0.35">
      <c r="B15" s="73" t="s">
        <v>67</v>
      </c>
      <c r="C15" s="99" t="s">
        <v>129</v>
      </c>
      <c r="D15" s="194">
        <f>E15</f>
        <v>46293</v>
      </c>
      <c r="E15" s="191">
        <v>46293</v>
      </c>
      <c r="F15" s="201">
        <v>46297</v>
      </c>
      <c r="G15" s="201">
        <v>46306</v>
      </c>
      <c r="H15" s="33">
        <f t="shared" si="1"/>
        <v>46319</v>
      </c>
      <c r="I15" s="33">
        <f t="shared" si="2"/>
        <v>46322</v>
      </c>
      <c r="J15" s="33">
        <f>F15+26</f>
        <v>46323</v>
      </c>
      <c r="K15" s="30">
        <f>F15+28</f>
        <v>46325</v>
      </c>
      <c r="L15" s="8"/>
    </row>
    <row r="16" spans="1:12" ht="18" x14ac:dyDescent="0.35">
      <c r="B16" s="73" t="s">
        <v>55</v>
      </c>
      <c r="C16" s="99" t="s">
        <v>111</v>
      </c>
      <c r="D16" s="191">
        <f>E16</f>
        <v>46302</v>
      </c>
      <c r="E16" s="191">
        <v>46302</v>
      </c>
      <c r="F16" s="100">
        <v>46309</v>
      </c>
      <c r="G16" s="100">
        <v>46320</v>
      </c>
      <c r="H16" s="33">
        <f t="shared" si="1"/>
        <v>46331</v>
      </c>
      <c r="I16" s="33">
        <f t="shared" si="2"/>
        <v>46334</v>
      </c>
      <c r="J16" s="33">
        <f t="shared" ref="J16:J19" si="3">F16+26</f>
        <v>46335</v>
      </c>
      <c r="K16" s="30">
        <f t="shared" ref="K16:K19" si="4">F16+28</f>
        <v>46337</v>
      </c>
      <c r="L16" s="8"/>
    </row>
    <row r="17" spans="1:12" ht="18" x14ac:dyDescent="0.35">
      <c r="B17" s="73" t="s">
        <v>70</v>
      </c>
      <c r="C17" s="99" t="s">
        <v>135</v>
      </c>
      <c r="D17" s="194">
        <f>E17</f>
        <v>46309</v>
      </c>
      <c r="E17" s="191">
        <v>46309</v>
      </c>
      <c r="F17" s="100">
        <v>46316</v>
      </c>
      <c r="G17" s="100">
        <v>46327</v>
      </c>
      <c r="H17" s="33">
        <f t="shared" ref="H17:H18" si="5">F17+22</f>
        <v>46338</v>
      </c>
      <c r="I17" s="33">
        <f t="shared" ref="I17:I18" si="6">F17+25</f>
        <v>46341</v>
      </c>
      <c r="J17" s="33">
        <f t="shared" ref="J17:J18" si="7">F17+26</f>
        <v>46342</v>
      </c>
      <c r="K17" s="30">
        <f t="shared" ref="K17:K18" si="8">F17+28</f>
        <v>46344</v>
      </c>
      <c r="L17" s="8"/>
    </row>
    <row r="18" spans="1:12" ht="18" x14ac:dyDescent="0.35">
      <c r="B18" s="73" t="s">
        <v>36</v>
      </c>
      <c r="C18" s="99" t="s">
        <v>145</v>
      </c>
      <c r="D18" s="194">
        <f>E18</f>
        <v>46316</v>
      </c>
      <c r="E18" s="191">
        <v>46316</v>
      </c>
      <c r="F18" s="100">
        <v>46323</v>
      </c>
      <c r="G18" s="100">
        <v>46334</v>
      </c>
      <c r="H18" s="33">
        <f t="shared" si="5"/>
        <v>46345</v>
      </c>
      <c r="I18" s="33">
        <f t="shared" si="6"/>
        <v>46348</v>
      </c>
      <c r="J18" s="33">
        <f t="shared" si="7"/>
        <v>46349</v>
      </c>
      <c r="K18" s="30">
        <f t="shared" si="8"/>
        <v>46351</v>
      </c>
      <c r="L18" s="8"/>
    </row>
    <row r="19" spans="1:12" ht="18.600000000000001" thickBot="1" x14ac:dyDescent="0.4">
      <c r="B19" s="74" t="s">
        <v>67</v>
      </c>
      <c r="C19" s="63" t="s">
        <v>153</v>
      </c>
      <c r="D19" s="192">
        <f>E19</f>
        <v>46323</v>
      </c>
      <c r="E19" s="193">
        <v>46323</v>
      </c>
      <c r="F19" s="66">
        <v>46330</v>
      </c>
      <c r="G19" s="66">
        <v>46341</v>
      </c>
      <c r="H19" s="28">
        <f t="shared" si="1"/>
        <v>46352</v>
      </c>
      <c r="I19" s="28">
        <f t="shared" si="2"/>
        <v>46355</v>
      </c>
      <c r="J19" s="28">
        <f t="shared" si="3"/>
        <v>46356</v>
      </c>
      <c r="K19" s="31">
        <f t="shared" si="4"/>
        <v>46358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14" t="s">
        <v>91</v>
      </c>
      <c r="C21" s="214"/>
      <c r="D21" s="214"/>
      <c r="E21" s="214"/>
      <c r="F21" s="214"/>
      <c r="G21" s="214"/>
      <c r="H21" s="214"/>
      <c r="I21" s="214"/>
      <c r="J21" s="217"/>
      <c r="K21" s="8"/>
      <c r="L21" s="10"/>
    </row>
    <row r="22" spans="1:12" ht="18" customHeight="1" x14ac:dyDescent="0.3">
      <c r="B22" s="275" t="s">
        <v>3</v>
      </c>
      <c r="C22" s="288" t="s">
        <v>4</v>
      </c>
      <c r="D22" s="210" t="s">
        <v>59</v>
      </c>
      <c r="E22" s="227" t="s">
        <v>25</v>
      </c>
      <c r="F22" s="229" t="s">
        <v>33</v>
      </c>
      <c r="G22" s="229" t="s">
        <v>15</v>
      </c>
      <c r="H22" s="229" t="s">
        <v>40</v>
      </c>
      <c r="I22" s="229" t="s">
        <v>41</v>
      </c>
      <c r="J22" s="8"/>
      <c r="K22" s="10"/>
    </row>
    <row r="23" spans="1:12" ht="18" customHeight="1" thickBot="1" x14ac:dyDescent="0.35">
      <c r="B23" s="290"/>
      <c r="C23" s="291"/>
      <c r="D23" s="219"/>
      <c r="E23" s="228"/>
      <c r="F23" s="230"/>
      <c r="G23" s="230"/>
      <c r="H23" s="230"/>
      <c r="I23" s="230"/>
      <c r="K23" s="10"/>
    </row>
    <row r="24" spans="1:12" ht="20.25" customHeight="1" x14ac:dyDescent="0.35">
      <c r="B24" s="101" t="str">
        <f t="shared" ref="B24:G27" si="9">B13</f>
        <v>COSCO ADEN</v>
      </c>
      <c r="C24" s="79" t="str">
        <f t="shared" si="9"/>
        <v>143N</v>
      </c>
      <c r="D24" s="195">
        <f t="shared" si="9"/>
        <v>46274</v>
      </c>
      <c r="E24" s="191">
        <f t="shared" si="9"/>
        <v>46274</v>
      </c>
      <c r="F24" s="100">
        <f t="shared" si="9"/>
        <v>46272</v>
      </c>
      <c r="G24" s="100">
        <f t="shared" si="9"/>
        <v>46284</v>
      </c>
      <c r="H24" s="33">
        <f>F24+28</f>
        <v>46300</v>
      </c>
      <c r="I24" s="30">
        <f>G24+28</f>
        <v>46312</v>
      </c>
      <c r="J24" s="8"/>
      <c r="K24" s="10"/>
    </row>
    <row r="25" spans="1:12" ht="20.25" customHeight="1" x14ac:dyDescent="0.35">
      <c r="B25" s="73" t="str">
        <f t="shared" si="9"/>
        <v>COSCO GENOA</v>
      </c>
      <c r="C25" s="99" t="str">
        <f t="shared" si="9"/>
        <v>104N</v>
      </c>
      <c r="D25" s="195">
        <f t="shared" si="9"/>
        <v>46279</v>
      </c>
      <c r="E25" s="191">
        <f t="shared" si="9"/>
        <v>46279</v>
      </c>
      <c r="F25" s="100">
        <f t="shared" si="9"/>
        <v>46285</v>
      </c>
      <c r="G25" s="100">
        <f t="shared" si="9"/>
        <v>46292</v>
      </c>
      <c r="H25" s="33">
        <f t="shared" ref="H25:I29" si="10">F25+28</f>
        <v>46313</v>
      </c>
      <c r="I25" s="30">
        <f>G25+28</f>
        <v>46320</v>
      </c>
      <c r="J25" s="8"/>
      <c r="K25" s="10"/>
    </row>
    <row r="26" spans="1:12" ht="20.25" customHeight="1" x14ac:dyDescent="0.35">
      <c r="B26" s="73" t="str">
        <f t="shared" si="9"/>
        <v>OOCL PANAMA</v>
      </c>
      <c r="C26" s="99" t="str">
        <f t="shared" si="9"/>
        <v>336N</v>
      </c>
      <c r="D26" s="195">
        <f t="shared" si="9"/>
        <v>46293</v>
      </c>
      <c r="E26" s="191">
        <f t="shared" si="9"/>
        <v>46293</v>
      </c>
      <c r="F26" s="100">
        <f t="shared" si="9"/>
        <v>46297</v>
      </c>
      <c r="G26" s="100">
        <f t="shared" si="9"/>
        <v>46306</v>
      </c>
      <c r="H26" s="33">
        <f t="shared" si="10"/>
        <v>46325</v>
      </c>
      <c r="I26" s="30">
        <f t="shared" si="10"/>
        <v>46334</v>
      </c>
      <c r="J26" s="3"/>
      <c r="K26" s="10"/>
    </row>
    <row r="27" spans="1:12" ht="20.25" customHeight="1" x14ac:dyDescent="0.35">
      <c r="B27" s="73" t="str">
        <f t="shared" si="9"/>
        <v>OOCL CHICAGO</v>
      </c>
      <c r="C27" s="99" t="str">
        <f t="shared" si="9"/>
        <v>123N</v>
      </c>
      <c r="D27" s="195">
        <f t="shared" si="9"/>
        <v>46302</v>
      </c>
      <c r="E27" s="191">
        <f t="shared" si="9"/>
        <v>46302</v>
      </c>
      <c r="F27" s="100">
        <f t="shared" si="9"/>
        <v>46309</v>
      </c>
      <c r="G27" s="100">
        <f t="shared" si="9"/>
        <v>46320</v>
      </c>
      <c r="H27" s="33">
        <f>F27+28</f>
        <v>46337</v>
      </c>
      <c r="I27" s="30">
        <f>G27+28</f>
        <v>46348</v>
      </c>
      <c r="J27" s="8"/>
      <c r="K27" s="10"/>
    </row>
    <row r="28" spans="1:12" ht="20.25" customHeight="1" x14ac:dyDescent="0.35">
      <c r="B28" s="73" t="str">
        <f t="shared" ref="B28:G28" si="11">B17</f>
        <v>JOGELA</v>
      </c>
      <c r="C28" s="99" t="str">
        <f t="shared" si="11"/>
        <v>217N</v>
      </c>
      <c r="D28" s="195">
        <f t="shared" si="11"/>
        <v>46309</v>
      </c>
      <c r="E28" s="191">
        <f t="shared" si="11"/>
        <v>46309</v>
      </c>
      <c r="F28" s="100">
        <f t="shared" si="11"/>
        <v>46316</v>
      </c>
      <c r="G28" s="100">
        <f t="shared" si="11"/>
        <v>46327</v>
      </c>
      <c r="H28" s="33">
        <f>F28+28</f>
        <v>46344</v>
      </c>
      <c r="I28" s="30">
        <f>G28+28</f>
        <v>46355</v>
      </c>
      <c r="J28" s="8"/>
      <c r="K28" s="10"/>
    </row>
    <row r="29" spans="1:12" ht="20.25" customHeight="1" thickBot="1" x14ac:dyDescent="0.4">
      <c r="B29" s="74" t="str">
        <f>B18</f>
        <v>COSCO GENOA</v>
      </c>
      <c r="C29" s="63" t="str">
        <f>C18</f>
        <v>105N</v>
      </c>
      <c r="D29" s="196">
        <f>E29</f>
        <v>46316</v>
      </c>
      <c r="E29" s="193">
        <f>E18</f>
        <v>46316</v>
      </c>
      <c r="F29" s="66">
        <f>F18</f>
        <v>46323</v>
      </c>
      <c r="G29" s="66">
        <f>G18</f>
        <v>46334</v>
      </c>
      <c r="H29" s="28">
        <f>F29+28</f>
        <v>46351</v>
      </c>
      <c r="I29" s="31">
        <f t="shared" si="10"/>
        <v>46362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14" t="s">
        <v>18</v>
      </c>
      <c r="C31" s="214"/>
      <c r="D31" s="214"/>
      <c r="E31" s="214"/>
      <c r="F31" s="214"/>
      <c r="G31" s="214"/>
      <c r="H31" s="214"/>
      <c r="I31" s="214"/>
      <c r="J31" s="214"/>
      <c r="K31" s="8"/>
    </row>
    <row r="32" spans="1:12" ht="18" customHeight="1" x14ac:dyDescent="0.3">
      <c r="B32" s="275" t="s">
        <v>3</v>
      </c>
      <c r="C32" s="288" t="s">
        <v>4</v>
      </c>
      <c r="D32" s="210" t="s">
        <v>59</v>
      </c>
      <c r="E32" s="227" t="s">
        <v>25</v>
      </c>
      <c r="F32" s="229" t="s">
        <v>33</v>
      </c>
      <c r="G32" s="293" t="s">
        <v>15</v>
      </c>
      <c r="H32" s="293" t="s">
        <v>53</v>
      </c>
      <c r="I32" s="296" t="s">
        <v>43</v>
      </c>
      <c r="J32" s="296" t="s">
        <v>19</v>
      </c>
      <c r="K32" s="8"/>
    </row>
    <row r="33" spans="1:11" ht="18" customHeight="1" thickBot="1" x14ac:dyDescent="0.35">
      <c r="B33" s="290"/>
      <c r="C33" s="292"/>
      <c r="D33" s="219"/>
      <c r="E33" s="228"/>
      <c r="F33" s="230"/>
      <c r="G33" s="294"/>
      <c r="H33" s="295"/>
      <c r="I33" s="297"/>
      <c r="J33" s="297"/>
      <c r="K33" s="8"/>
    </row>
    <row r="34" spans="1:11" ht="20.25" customHeight="1" x14ac:dyDescent="0.35">
      <c r="B34" s="101" t="str">
        <f t="shared" ref="B34:G37" si="12">B13</f>
        <v>COSCO ADEN</v>
      </c>
      <c r="C34" s="79" t="str">
        <f t="shared" si="12"/>
        <v>143N</v>
      </c>
      <c r="D34" s="144">
        <f t="shared" si="12"/>
        <v>46274</v>
      </c>
      <c r="E34" s="80">
        <f t="shared" si="12"/>
        <v>46274</v>
      </c>
      <c r="F34" s="187">
        <f t="shared" si="12"/>
        <v>46272</v>
      </c>
      <c r="G34" s="187">
        <f t="shared" si="12"/>
        <v>46284</v>
      </c>
      <c r="H34" s="64">
        <f>F34+48</f>
        <v>46320</v>
      </c>
      <c r="I34" s="64">
        <f>F34+48</f>
        <v>46320</v>
      </c>
      <c r="J34" s="65">
        <f>F34+45</f>
        <v>46317</v>
      </c>
      <c r="K34" s="8"/>
    </row>
    <row r="35" spans="1:11" ht="20.25" customHeight="1" x14ac:dyDescent="0.35">
      <c r="B35" s="73" t="str">
        <f t="shared" si="12"/>
        <v>COSCO GENOA</v>
      </c>
      <c r="C35" s="99" t="str">
        <f t="shared" si="12"/>
        <v>104N</v>
      </c>
      <c r="D35" s="137">
        <f t="shared" si="12"/>
        <v>46279</v>
      </c>
      <c r="E35" s="83">
        <f t="shared" si="12"/>
        <v>46279</v>
      </c>
      <c r="F35" s="100">
        <f t="shared" si="12"/>
        <v>46285</v>
      </c>
      <c r="G35" s="100">
        <f t="shared" si="12"/>
        <v>46292</v>
      </c>
      <c r="H35" s="33">
        <f>F35+48</f>
        <v>46333</v>
      </c>
      <c r="I35" s="33">
        <f t="shared" ref="I35:I39" si="13">F35+48</f>
        <v>46333</v>
      </c>
      <c r="J35" s="30">
        <f t="shared" ref="J35:J39" si="14">F35+45</f>
        <v>46330</v>
      </c>
      <c r="K35" s="8"/>
    </row>
    <row r="36" spans="1:11" ht="20.25" customHeight="1" x14ac:dyDescent="0.35">
      <c r="B36" s="73" t="str">
        <f t="shared" si="12"/>
        <v>OOCL PANAMA</v>
      </c>
      <c r="C36" s="99" t="str">
        <f t="shared" si="12"/>
        <v>336N</v>
      </c>
      <c r="D36" s="137">
        <f t="shared" si="12"/>
        <v>46293</v>
      </c>
      <c r="E36" s="83">
        <f t="shared" si="12"/>
        <v>46293</v>
      </c>
      <c r="F36" s="100">
        <f t="shared" si="12"/>
        <v>46297</v>
      </c>
      <c r="G36" s="100">
        <f t="shared" si="12"/>
        <v>46306</v>
      </c>
      <c r="H36" s="33">
        <f t="shared" ref="H36:H39" si="15">F36+48</f>
        <v>46345</v>
      </c>
      <c r="I36" s="33">
        <f t="shared" si="13"/>
        <v>46345</v>
      </c>
      <c r="J36" s="30">
        <f t="shared" si="14"/>
        <v>46342</v>
      </c>
      <c r="K36" s="8"/>
    </row>
    <row r="37" spans="1:11" ht="20.25" customHeight="1" x14ac:dyDescent="0.35">
      <c r="B37" s="73" t="str">
        <f t="shared" si="12"/>
        <v>OOCL CHICAGO</v>
      </c>
      <c r="C37" s="99" t="str">
        <f t="shared" si="12"/>
        <v>123N</v>
      </c>
      <c r="D37" s="137">
        <f t="shared" si="12"/>
        <v>46302</v>
      </c>
      <c r="E37" s="83">
        <f t="shared" si="12"/>
        <v>46302</v>
      </c>
      <c r="F37" s="100">
        <f t="shared" si="12"/>
        <v>46309</v>
      </c>
      <c r="G37" s="100">
        <f t="shared" si="12"/>
        <v>46320</v>
      </c>
      <c r="H37" s="33">
        <f>F37+48</f>
        <v>46357</v>
      </c>
      <c r="I37" s="33">
        <f>F37+48</f>
        <v>46357</v>
      </c>
      <c r="J37" s="30">
        <f>F37+45</f>
        <v>46354</v>
      </c>
      <c r="K37" s="8"/>
    </row>
    <row r="38" spans="1:11" ht="20.25" customHeight="1" x14ac:dyDescent="0.35">
      <c r="B38" s="73" t="str">
        <f>B17</f>
        <v>JOGELA</v>
      </c>
      <c r="C38" s="99" t="str">
        <f>C28</f>
        <v>217N</v>
      </c>
      <c r="D38" s="137">
        <f>E38</f>
        <v>46309</v>
      </c>
      <c r="E38" s="83">
        <f>E28</f>
        <v>46309</v>
      </c>
      <c r="F38" s="100">
        <f>F28</f>
        <v>46316</v>
      </c>
      <c r="G38" s="100">
        <f>G18</f>
        <v>46334</v>
      </c>
      <c r="H38" s="33">
        <f>F38+48</f>
        <v>46364</v>
      </c>
      <c r="I38" s="33">
        <f>F38+48</f>
        <v>46364</v>
      </c>
      <c r="J38" s="30">
        <f>F38+45</f>
        <v>46361</v>
      </c>
      <c r="K38" s="8"/>
    </row>
    <row r="39" spans="1:11" ht="20.25" customHeight="1" thickBot="1" x14ac:dyDescent="0.4">
      <c r="B39" s="74" t="str">
        <f>B18</f>
        <v>COSCO GENOA</v>
      </c>
      <c r="C39" s="63" t="str">
        <f>C29</f>
        <v>105N</v>
      </c>
      <c r="D39" s="138">
        <f>E39</f>
        <v>46316</v>
      </c>
      <c r="E39" s="18">
        <f>E29</f>
        <v>46316</v>
      </c>
      <c r="F39" s="66">
        <f>F29</f>
        <v>46323</v>
      </c>
      <c r="G39" s="66">
        <f>G29</f>
        <v>46334</v>
      </c>
      <c r="H39" s="28">
        <f t="shared" si="15"/>
        <v>46371</v>
      </c>
      <c r="I39" s="28">
        <f t="shared" si="13"/>
        <v>46371</v>
      </c>
      <c r="J39" s="31">
        <f t="shared" si="14"/>
        <v>46368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14" t="s">
        <v>20</v>
      </c>
      <c r="C50" s="214"/>
      <c r="D50" s="214"/>
      <c r="E50" s="214"/>
      <c r="F50" s="214"/>
      <c r="G50" s="214"/>
      <c r="H50" s="214"/>
      <c r="I50" s="214"/>
      <c r="J50" s="214"/>
      <c r="K50" s="8"/>
    </row>
    <row r="51" spans="2:11" ht="20.25" customHeight="1" x14ac:dyDescent="0.3">
      <c r="B51" s="275" t="s">
        <v>3</v>
      </c>
      <c r="C51" s="288" t="s">
        <v>4</v>
      </c>
      <c r="D51" s="210" t="s">
        <v>59</v>
      </c>
      <c r="E51" s="227" t="s">
        <v>25</v>
      </c>
      <c r="F51" s="229" t="s">
        <v>33</v>
      </c>
      <c r="G51" s="229" t="s">
        <v>15</v>
      </c>
      <c r="H51" s="293" t="s">
        <v>60</v>
      </c>
      <c r="I51" s="296" t="s">
        <v>61</v>
      </c>
      <c r="J51" s="229" t="s">
        <v>42</v>
      </c>
      <c r="K51" s="8"/>
    </row>
    <row r="52" spans="2:11" ht="20.25" customHeight="1" thickBot="1" x14ac:dyDescent="0.35">
      <c r="B52" s="299"/>
      <c r="C52" s="292"/>
      <c r="D52" s="211"/>
      <c r="E52" s="251"/>
      <c r="F52" s="231"/>
      <c r="G52" s="231"/>
      <c r="H52" s="295"/>
      <c r="I52" s="297"/>
      <c r="J52" s="231"/>
      <c r="K52" s="8"/>
    </row>
    <row r="53" spans="2:11" ht="20.25" customHeight="1" x14ac:dyDescent="0.35">
      <c r="B53" s="101" t="str">
        <f t="shared" ref="B53:G56" si="16">B13</f>
        <v>COSCO ADEN</v>
      </c>
      <c r="C53" s="79" t="str">
        <f t="shared" si="16"/>
        <v>143N</v>
      </c>
      <c r="D53" s="144">
        <f t="shared" si="16"/>
        <v>46274</v>
      </c>
      <c r="E53" s="80">
        <f t="shared" si="16"/>
        <v>46274</v>
      </c>
      <c r="F53" s="187">
        <f t="shared" si="16"/>
        <v>46272</v>
      </c>
      <c r="G53" s="187">
        <f t="shared" si="16"/>
        <v>46284</v>
      </c>
      <c r="H53" s="64">
        <f>F53+42</f>
        <v>46314</v>
      </c>
      <c r="I53" s="64">
        <f>F53+51</f>
        <v>46323</v>
      </c>
      <c r="J53" s="65">
        <f t="shared" ref="J53:J58" si="17">F53+51</f>
        <v>46323</v>
      </c>
      <c r="K53" s="8"/>
    </row>
    <row r="54" spans="2:11" ht="20.25" customHeight="1" x14ac:dyDescent="0.35">
      <c r="B54" s="73" t="str">
        <f t="shared" si="16"/>
        <v>COSCO GENOA</v>
      </c>
      <c r="C54" s="99" t="str">
        <f t="shared" si="16"/>
        <v>104N</v>
      </c>
      <c r="D54" s="137">
        <f t="shared" si="16"/>
        <v>46279</v>
      </c>
      <c r="E54" s="83">
        <f t="shared" si="16"/>
        <v>46279</v>
      </c>
      <c r="F54" s="100">
        <f t="shared" si="16"/>
        <v>46285</v>
      </c>
      <c r="G54" s="100">
        <f t="shared" si="16"/>
        <v>46292</v>
      </c>
      <c r="H54" s="33">
        <f t="shared" ref="H54:H58" si="18">F54+42</f>
        <v>46327</v>
      </c>
      <c r="I54" s="33">
        <f t="shared" ref="I54:I58" si="19">F54+51</f>
        <v>46336</v>
      </c>
      <c r="J54" s="30">
        <f t="shared" si="17"/>
        <v>46336</v>
      </c>
      <c r="K54" s="8"/>
    </row>
    <row r="55" spans="2:11" ht="20.25" customHeight="1" x14ac:dyDescent="0.35">
      <c r="B55" s="73" t="str">
        <f t="shared" si="16"/>
        <v>OOCL PANAMA</v>
      </c>
      <c r="C55" s="99" t="str">
        <f t="shared" si="16"/>
        <v>336N</v>
      </c>
      <c r="D55" s="137">
        <f t="shared" si="16"/>
        <v>46293</v>
      </c>
      <c r="E55" s="83">
        <f t="shared" si="16"/>
        <v>46293</v>
      </c>
      <c r="F55" s="100">
        <f t="shared" si="16"/>
        <v>46297</v>
      </c>
      <c r="G55" s="100">
        <f t="shared" si="16"/>
        <v>46306</v>
      </c>
      <c r="H55" s="33">
        <f t="shared" si="18"/>
        <v>46339</v>
      </c>
      <c r="I55" s="33">
        <f t="shared" si="19"/>
        <v>46348</v>
      </c>
      <c r="J55" s="30">
        <f t="shared" si="17"/>
        <v>46348</v>
      </c>
      <c r="K55" s="8"/>
    </row>
    <row r="56" spans="2:11" ht="20.25" customHeight="1" x14ac:dyDescent="0.35">
      <c r="B56" s="73" t="str">
        <f t="shared" si="16"/>
        <v>OOCL CHICAGO</v>
      </c>
      <c r="C56" s="99" t="str">
        <f t="shared" si="16"/>
        <v>123N</v>
      </c>
      <c r="D56" s="137">
        <f t="shared" si="16"/>
        <v>46302</v>
      </c>
      <c r="E56" s="83">
        <f t="shared" si="16"/>
        <v>46302</v>
      </c>
      <c r="F56" s="100">
        <f t="shared" si="16"/>
        <v>46309</v>
      </c>
      <c r="G56" s="100">
        <f t="shared" si="16"/>
        <v>46320</v>
      </c>
      <c r="H56" s="33">
        <f t="shared" si="18"/>
        <v>46351</v>
      </c>
      <c r="I56" s="33">
        <f t="shared" si="19"/>
        <v>46360</v>
      </c>
      <c r="J56" s="30">
        <f t="shared" si="17"/>
        <v>46360</v>
      </c>
      <c r="K56" s="8"/>
    </row>
    <row r="57" spans="2:11" ht="20.25" customHeight="1" x14ac:dyDescent="0.35">
      <c r="B57" s="73" t="str">
        <f>B38</f>
        <v>JOGELA</v>
      </c>
      <c r="C57" s="99" t="str">
        <f>C38</f>
        <v>217N</v>
      </c>
      <c r="D57" s="137">
        <f>E57</f>
        <v>46309</v>
      </c>
      <c r="E57" s="83">
        <f t="shared" ref="E57:G58" si="20">E38</f>
        <v>46309</v>
      </c>
      <c r="F57" s="100">
        <f t="shared" si="20"/>
        <v>46316</v>
      </c>
      <c r="G57" s="100">
        <f t="shared" si="20"/>
        <v>46334</v>
      </c>
      <c r="H57" s="33">
        <f t="shared" si="18"/>
        <v>46358</v>
      </c>
      <c r="I57" s="33">
        <f t="shared" si="19"/>
        <v>46367</v>
      </c>
      <c r="J57" s="30">
        <f t="shared" si="17"/>
        <v>46367</v>
      </c>
      <c r="K57" s="8"/>
    </row>
    <row r="58" spans="2:11" ht="20.25" customHeight="1" thickBot="1" x14ac:dyDescent="0.4">
      <c r="B58" s="74" t="str">
        <f>B39</f>
        <v>COSCO GENOA</v>
      </c>
      <c r="C58" s="63" t="str">
        <f>C39</f>
        <v>105N</v>
      </c>
      <c r="D58" s="138">
        <f>D39</f>
        <v>46316</v>
      </c>
      <c r="E58" s="18">
        <f t="shared" si="20"/>
        <v>46316</v>
      </c>
      <c r="F58" s="66">
        <f t="shared" si="20"/>
        <v>46323</v>
      </c>
      <c r="G58" s="66">
        <f t="shared" si="20"/>
        <v>46334</v>
      </c>
      <c r="H58" s="28">
        <f t="shared" si="18"/>
        <v>46365</v>
      </c>
      <c r="I58" s="28">
        <f t="shared" si="19"/>
        <v>46374</v>
      </c>
      <c r="J58" s="31">
        <f t="shared" si="17"/>
        <v>46374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17" t="s">
        <v>21</v>
      </c>
      <c r="C61" s="217"/>
      <c r="D61" s="217"/>
      <c r="E61" s="217"/>
      <c r="F61" s="217"/>
      <c r="G61" s="217"/>
      <c r="H61" s="217"/>
      <c r="I61" s="217"/>
      <c r="J61" s="11"/>
      <c r="K61" s="8"/>
    </row>
    <row r="62" spans="2:11" ht="12.75" customHeight="1" x14ac:dyDescent="0.3">
      <c r="B62" s="275" t="s">
        <v>3</v>
      </c>
      <c r="C62" s="261" t="s">
        <v>4</v>
      </c>
      <c r="D62" s="210" t="s">
        <v>59</v>
      </c>
      <c r="E62" s="229" t="s">
        <v>25</v>
      </c>
      <c r="F62" s="229" t="s">
        <v>33</v>
      </c>
      <c r="G62" s="293" t="s">
        <v>22</v>
      </c>
      <c r="H62" s="254"/>
      <c r="I62" s="254"/>
      <c r="J62" s="8"/>
      <c r="K62" s="8"/>
    </row>
    <row r="63" spans="2:11" ht="25.5" customHeight="1" thickBot="1" x14ac:dyDescent="0.35">
      <c r="B63" s="290"/>
      <c r="C63" s="298"/>
      <c r="D63" s="219"/>
      <c r="E63" s="230"/>
      <c r="F63" s="230"/>
      <c r="G63" s="294"/>
      <c r="H63" s="278"/>
      <c r="I63" s="278"/>
      <c r="J63" s="8"/>
      <c r="K63" s="8"/>
    </row>
    <row r="64" spans="2:11" ht="18" customHeight="1" x14ac:dyDescent="0.35">
      <c r="B64" s="78" t="s">
        <v>109</v>
      </c>
      <c r="C64" s="119">
        <v>2619</v>
      </c>
      <c r="D64" s="83">
        <v>46267</v>
      </c>
      <c r="E64" s="83">
        <v>46267</v>
      </c>
      <c r="F64" s="83">
        <v>46274</v>
      </c>
      <c r="G64" s="16">
        <v>46280</v>
      </c>
      <c r="H64" s="46"/>
      <c r="I64" s="46"/>
      <c r="J64" s="8"/>
      <c r="K64" s="8"/>
    </row>
    <row r="65" spans="1:11" ht="18" customHeight="1" x14ac:dyDescent="0.35">
      <c r="B65" s="78" t="s">
        <v>66</v>
      </c>
      <c r="C65" s="119">
        <v>2619</v>
      </c>
      <c r="D65" s="83">
        <v>46274</v>
      </c>
      <c r="E65" s="83">
        <v>46274</v>
      </c>
      <c r="F65" s="83">
        <v>46281</v>
      </c>
      <c r="G65" s="16">
        <v>46288</v>
      </c>
      <c r="H65" s="46"/>
      <c r="I65" s="46"/>
      <c r="J65" s="8"/>
      <c r="K65" s="8"/>
    </row>
    <row r="66" spans="1:11" ht="18" customHeight="1" x14ac:dyDescent="0.35">
      <c r="B66" s="78" t="s">
        <v>69</v>
      </c>
      <c r="C66" s="119">
        <v>2619</v>
      </c>
      <c r="D66" s="83">
        <v>46281</v>
      </c>
      <c r="E66" s="83">
        <v>46281</v>
      </c>
      <c r="F66" s="83">
        <v>46288</v>
      </c>
      <c r="G66" s="16">
        <v>46302</v>
      </c>
      <c r="H66" s="46"/>
      <c r="I66" s="46"/>
      <c r="J66" s="8"/>
      <c r="K66" s="8"/>
    </row>
    <row r="67" spans="1:11" ht="18" customHeight="1" thickBot="1" x14ac:dyDescent="0.4">
      <c r="B67" s="77" t="s">
        <v>66</v>
      </c>
      <c r="C67" s="106">
        <v>2620</v>
      </c>
      <c r="D67" s="18">
        <v>46288</v>
      </c>
      <c r="E67" s="18">
        <v>46288</v>
      </c>
      <c r="F67" s="18">
        <v>46295</v>
      </c>
      <c r="G67" s="19">
        <v>46309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5"/>
      <c r="C113" s="256"/>
      <c r="D113" s="130"/>
      <c r="E113" s="252"/>
      <c r="F113" s="252"/>
      <c r="G113" s="252"/>
      <c r="H113" s="7"/>
      <c r="I113" s="7"/>
      <c r="J113" s="7"/>
    </row>
    <row r="114" spans="2:10" ht="18" customHeight="1" x14ac:dyDescent="0.3">
      <c r="B114" s="255"/>
      <c r="C114" s="255"/>
      <c r="D114" s="129"/>
      <c r="E114" s="253"/>
      <c r="F114" s="253"/>
      <c r="G114" s="253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tabSelected="1"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6" t="s">
        <v>30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1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1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17" t="s">
        <v>14</v>
      </c>
      <c r="C11" s="217"/>
      <c r="D11" s="217"/>
      <c r="E11" s="217"/>
      <c r="F11" s="217"/>
      <c r="G11" s="217"/>
      <c r="H11" s="217"/>
      <c r="I11" s="217"/>
      <c r="J11" s="217"/>
      <c r="K11" s="8"/>
    </row>
    <row r="12" spans="1:11" ht="12.75" customHeight="1" x14ac:dyDescent="0.3">
      <c r="B12" s="275" t="s">
        <v>3</v>
      </c>
      <c r="C12" s="237" t="s">
        <v>4</v>
      </c>
      <c r="D12" s="210" t="s">
        <v>59</v>
      </c>
      <c r="E12" s="229" t="s">
        <v>25</v>
      </c>
      <c r="F12" s="189" t="s">
        <v>31</v>
      </c>
      <c r="G12" s="189" t="s">
        <v>15</v>
      </c>
      <c r="H12" s="300" t="s">
        <v>46</v>
      </c>
      <c r="I12" s="212" t="s">
        <v>16</v>
      </c>
      <c r="J12" s="212" t="s">
        <v>17</v>
      </c>
      <c r="K12" s="302" t="s">
        <v>38</v>
      </c>
    </row>
    <row r="13" spans="1:11" ht="24.6" customHeight="1" thickBot="1" x14ac:dyDescent="0.35">
      <c r="B13" s="290"/>
      <c r="C13" s="238"/>
      <c r="D13" s="219"/>
      <c r="E13" s="230"/>
      <c r="F13" s="190" t="s">
        <v>120</v>
      </c>
      <c r="G13" s="190" t="s">
        <v>121</v>
      </c>
      <c r="H13" s="301"/>
      <c r="I13" s="220"/>
      <c r="J13" s="220"/>
      <c r="K13" s="303"/>
    </row>
    <row r="14" spans="1:11" ht="18" x14ac:dyDescent="0.35">
      <c r="B14" s="136" t="s">
        <v>67</v>
      </c>
      <c r="C14" s="99" t="s">
        <v>105</v>
      </c>
      <c r="D14" s="33">
        <f>E14</f>
        <v>46260</v>
      </c>
      <c r="E14" s="33">
        <v>46260</v>
      </c>
      <c r="F14" s="33">
        <v>46267</v>
      </c>
      <c r="G14" s="33">
        <v>46273</v>
      </c>
      <c r="H14" s="33">
        <f>F14+20</f>
        <v>46287</v>
      </c>
      <c r="I14" s="33">
        <f>F14+18</f>
        <v>46285</v>
      </c>
      <c r="J14" s="33">
        <f>F14+21</f>
        <v>46288</v>
      </c>
      <c r="K14" s="30">
        <f>G14+17</f>
        <v>46290</v>
      </c>
    </row>
    <row r="15" spans="1:11" ht="18" x14ac:dyDescent="0.35">
      <c r="B15" s="136" t="s">
        <v>55</v>
      </c>
      <c r="C15" s="99" t="s">
        <v>112</v>
      </c>
      <c r="D15" s="33">
        <f t="shared" ref="D15" si="0">E15</f>
        <v>46274</v>
      </c>
      <c r="E15" s="33">
        <v>46274</v>
      </c>
      <c r="F15" s="33">
        <v>46281</v>
      </c>
      <c r="G15" s="33">
        <v>46287</v>
      </c>
      <c r="H15" s="33">
        <f t="shared" ref="H15:H18" si="1">F15+20</f>
        <v>46301</v>
      </c>
      <c r="I15" s="33">
        <f t="shared" ref="I15:I18" si="2">F15+18</f>
        <v>46299</v>
      </c>
      <c r="J15" s="33">
        <f t="shared" ref="J15:J18" si="3">F15+21</f>
        <v>46302</v>
      </c>
      <c r="K15" s="30">
        <f t="shared" ref="K15:K18" si="4">G15+17</f>
        <v>46304</v>
      </c>
    </row>
    <row r="16" spans="1:11" ht="18" x14ac:dyDescent="0.35">
      <c r="B16" s="136" t="s">
        <v>36</v>
      </c>
      <c r="C16" s="99" t="s">
        <v>122</v>
      </c>
      <c r="D16" s="33">
        <f>E16</f>
        <v>46286</v>
      </c>
      <c r="E16" s="33">
        <v>46286</v>
      </c>
      <c r="F16" s="33">
        <v>46293</v>
      </c>
      <c r="G16" s="33">
        <v>46299</v>
      </c>
      <c r="H16" s="33">
        <f t="shared" si="1"/>
        <v>46313</v>
      </c>
      <c r="I16" s="33">
        <f t="shared" si="2"/>
        <v>46311</v>
      </c>
      <c r="J16" s="33">
        <f t="shared" si="3"/>
        <v>46314</v>
      </c>
      <c r="K16" s="30">
        <f t="shared" si="4"/>
        <v>46316</v>
      </c>
    </row>
    <row r="17" spans="1:11" ht="18" x14ac:dyDescent="0.35">
      <c r="B17" s="136" t="s">
        <v>67</v>
      </c>
      <c r="C17" s="99" t="s">
        <v>129</v>
      </c>
      <c r="D17" s="33">
        <f>E17</f>
        <v>46293</v>
      </c>
      <c r="E17" s="33">
        <v>46293</v>
      </c>
      <c r="F17" s="33">
        <v>46300</v>
      </c>
      <c r="G17" s="33">
        <v>46306</v>
      </c>
      <c r="H17" s="33">
        <f t="shared" si="1"/>
        <v>46320</v>
      </c>
      <c r="I17" s="33">
        <f t="shared" si="2"/>
        <v>46318</v>
      </c>
      <c r="J17" s="33">
        <f t="shared" si="3"/>
        <v>46321</v>
      </c>
      <c r="K17" s="30">
        <f t="shared" si="4"/>
        <v>46323</v>
      </c>
    </row>
    <row r="18" spans="1:11" ht="18" x14ac:dyDescent="0.35">
      <c r="B18" s="136" t="s">
        <v>93</v>
      </c>
      <c r="C18" s="99" t="s">
        <v>144</v>
      </c>
      <c r="D18" s="33">
        <f>E18</f>
        <v>46302</v>
      </c>
      <c r="E18" s="33">
        <v>46302</v>
      </c>
      <c r="F18" s="33">
        <v>46307</v>
      </c>
      <c r="G18" s="33">
        <v>46313</v>
      </c>
      <c r="H18" s="33">
        <f t="shared" si="1"/>
        <v>46327</v>
      </c>
      <c r="I18" s="33">
        <f t="shared" si="2"/>
        <v>46325</v>
      </c>
      <c r="J18" s="33">
        <f t="shared" si="3"/>
        <v>46328</v>
      </c>
      <c r="K18" s="30">
        <f t="shared" si="4"/>
        <v>46330</v>
      </c>
    </row>
    <row r="19" spans="1:11" ht="18.600000000000001" thickBot="1" x14ac:dyDescent="0.4">
      <c r="B19" s="135" t="s">
        <v>55</v>
      </c>
      <c r="C19" s="63" t="s">
        <v>111</v>
      </c>
      <c r="D19" s="28">
        <f>E19</f>
        <v>46309</v>
      </c>
      <c r="E19" s="28">
        <v>46309</v>
      </c>
      <c r="F19" s="28">
        <v>46315</v>
      </c>
      <c r="G19" s="28">
        <v>46320</v>
      </c>
      <c r="H19" s="28">
        <f t="shared" ref="H19" si="5">F19+20</f>
        <v>46335</v>
      </c>
      <c r="I19" s="28">
        <f t="shared" ref="I19" si="6">F19+18</f>
        <v>46333</v>
      </c>
      <c r="J19" s="28">
        <f t="shared" ref="J19" si="7">F19+21</f>
        <v>46336</v>
      </c>
      <c r="K19" s="31">
        <f t="shared" ref="K19" si="8">G19+17</f>
        <v>46337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17" t="s">
        <v>91</v>
      </c>
      <c r="C21" s="217"/>
      <c r="D21" s="217"/>
      <c r="E21" s="217"/>
      <c r="F21" s="217"/>
      <c r="G21" s="217"/>
      <c r="H21" s="217"/>
      <c r="I21" s="217"/>
      <c r="J21" s="217"/>
      <c r="K21" s="8"/>
    </row>
    <row r="22" spans="1:11" ht="18" customHeight="1" x14ac:dyDescent="0.3">
      <c r="B22" s="275" t="s">
        <v>3</v>
      </c>
      <c r="C22" s="237" t="s">
        <v>4</v>
      </c>
      <c r="D22" s="210" t="s">
        <v>59</v>
      </c>
      <c r="E22" s="229" t="s">
        <v>25</v>
      </c>
      <c r="F22" s="229" t="s">
        <v>31</v>
      </c>
      <c r="G22" s="229" t="s">
        <v>15</v>
      </c>
      <c r="H22" s="229" t="s">
        <v>40</v>
      </c>
      <c r="I22" s="296" t="s">
        <v>41</v>
      </c>
      <c r="J22" s="8"/>
      <c r="K22" s="3"/>
    </row>
    <row r="23" spans="1:11" ht="18" customHeight="1" thickBot="1" x14ac:dyDescent="0.35">
      <c r="B23" s="290"/>
      <c r="C23" s="238"/>
      <c r="D23" s="219"/>
      <c r="E23" s="230"/>
      <c r="F23" s="230"/>
      <c r="G23" s="230"/>
      <c r="H23" s="230"/>
      <c r="I23" s="305"/>
      <c r="J23" s="8"/>
      <c r="K23" s="3"/>
    </row>
    <row r="24" spans="1:11" s="10" customFormat="1" ht="18.75" customHeight="1" x14ac:dyDescent="0.35">
      <c r="A24" s="13"/>
      <c r="B24" s="181" t="str">
        <f t="shared" ref="B24:G28" si="9">B14</f>
        <v>OOCL PANAMA</v>
      </c>
      <c r="C24" s="79" t="str">
        <f t="shared" si="9"/>
        <v>335N</v>
      </c>
      <c r="D24" s="64">
        <f t="shared" si="9"/>
        <v>46260</v>
      </c>
      <c r="E24" s="64">
        <f t="shared" si="9"/>
        <v>46260</v>
      </c>
      <c r="F24" s="64">
        <f t="shared" si="9"/>
        <v>46267</v>
      </c>
      <c r="G24" s="64">
        <f t="shared" si="9"/>
        <v>46273</v>
      </c>
      <c r="H24" s="64">
        <f>F24+28</f>
        <v>46295</v>
      </c>
      <c r="I24" s="65">
        <f>G24+28</f>
        <v>46301</v>
      </c>
      <c r="J24" s="8"/>
    </row>
    <row r="25" spans="1:11" s="10" customFormat="1" ht="18.75" customHeight="1" x14ac:dyDescent="0.35">
      <c r="A25" s="13"/>
      <c r="B25" s="136" t="str">
        <f t="shared" si="9"/>
        <v>OOCL CHICAGO</v>
      </c>
      <c r="C25" s="99" t="str">
        <f t="shared" si="9"/>
        <v>122N</v>
      </c>
      <c r="D25" s="33">
        <f t="shared" si="9"/>
        <v>46274</v>
      </c>
      <c r="E25" s="33">
        <f t="shared" si="9"/>
        <v>46274</v>
      </c>
      <c r="F25" s="33">
        <f t="shared" si="9"/>
        <v>46281</v>
      </c>
      <c r="G25" s="33">
        <f t="shared" si="9"/>
        <v>46287</v>
      </c>
      <c r="H25" s="33">
        <f t="shared" ref="H25:I26" si="10">F25+28</f>
        <v>46309</v>
      </c>
      <c r="I25" s="30">
        <f>G25+28</f>
        <v>46315</v>
      </c>
      <c r="J25" s="8"/>
    </row>
    <row r="26" spans="1:11" s="10" customFormat="1" ht="18.75" customHeight="1" x14ac:dyDescent="0.35">
      <c r="A26" s="13"/>
      <c r="B26" s="136" t="str">
        <f t="shared" si="9"/>
        <v>COSCO GENOA</v>
      </c>
      <c r="C26" s="99" t="str">
        <f t="shared" si="9"/>
        <v>104N</v>
      </c>
      <c r="D26" s="33">
        <f t="shared" si="9"/>
        <v>46286</v>
      </c>
      <c r="E26" s="33">
        <f t="shared" si="9"/>
        <v>46286</v>
      </c>
      <c r="F26" s="33">
        <f t="shared" si="9"/>
        <v>46293</v>
      </c>
      <c r="G26" s="33">
        <f t="shared" si="9"/>
        <v>46299</v>
      </c>
      <c r="H26" s="33">
        <f t="shared" si="10"/>
        <v>46321</v>
      </c>
      <c r="I26" s="30">
        <f t="shared" si="10"/>
        <v>46327</v>
      </c>
      <c r="J26" s="8"/>
    </row>
    <row r="27" spans="1:11" s="10" customFormat="1" ht="18.75" customHeight="1" x14ac:dyDescent="0.35">
      <c r="A27" s="13"/>
      <c r="B27" s="136" t="str">
        <f t="shared" si="9"/>
        <v>OOCL PANAMA</v>
      </c>
      <c r="C27" s="99" t="str">
        <f t="shared" si="9"/>
        <v>336N</v>
      </c>
      <c r="D27" s="33">
        <f t="shared" si="9"/>
        <v>46293</v>
      </c>
      <c r="E27" s="33">
        <f t="shared" si="9"/>
        <v>46293</v>
      </c>
      <c r="F27" s="33">
        <f t="shared" si="9"/>
        <v>46300</v>
      </c>
      <c r="G27" s="33">
        <f t="shared" si="9"/>
        <v>46306</v>
      </c>
      <c r="H27" s="33">
        <f>F27+28</f>
        <v>46328</v>
      </c>
      <c r="I27" s="30">
        <f>G27+28</f>
        <v>46334</v>
      </c>
      <c r="J27" s="8"/>
    </row>
    <row r="28" spans="1:11" s="10" customFormat="1" ht="18.75" customHeight="1" thickBot="1" x14ac:dyDescent="0.4">
      <c r="A28" s="13"/>
      <c r="B28" s="136" t="str">
        <f t="shared" si="9"/>
        <v>KOTA LAWA</v>
      </c>
      <c r="C28" s="99" t="str">
        <f t="shared" si="9"/>
        <v>111N</v>
      </c>
      <c r="D28" s="33">
        <f t="shared" si="9"/>
        <v>46302</v>
      </c>
      <c r="E28" s="33">
        <f t="shared" si="9"/>
        <v>46302</v>
      </c>
      <c r="F28" s="33">
        <f t="shared" si="9"/>
        <v>46307</v>
      </c>
      <c r="G28" s="33">
        <f t="shared" si="9"/>
        <v>46313</v>
      </c>
      <c r="H28" s="33">
        <f>F28+28</f>
        <v>46335</v>
      </c>
      <c r="I28" s="30">
        <f>G28+28</f>
        <v>46341</v>
      </c>
      <c r="J28" s="8"/>
    </row>
    <row r="29" spans="1:11" ht="36.75" customHeight="1" thickBot="1" x14ac:dyDescent="0.65">
      <c r="B29" s="304" t="s">
        <v>18</v>
      </c>
      <c r="C29" s="304"/>
      <c r="D29" s="304"/>
      <c r="E29" s="304"/>
      <c r="F29" s="304"/>
      <c r="G29" s="304"/>
      <c r="H29" s="304"/>
      <c r="I29" s="304"/>
      <c r="J29" s="214"/>
      <c r="K29" s="8"/>
    </row>
    <row r="30" spans="1:11" ht="18" customHeight="1" x14ac:dyDescent="0.3">
      <c r="B30" s="275" t="s">
        <v>3</v>
      </c>
      <c r="C30" s="237" t="s">
        <v>4</v>
      </c>
      <c r="D30" s="210" t="s">
        <v>59</v>
      </c>
      <c r="E30" s="229" t="s">
        <v>25</v>
      </c>
      <c r="F30" s="229" t="s">
        <v>31</v>
      </c>
      <c r="G30" s="229" t="s">
        <v>15</v>
      </c>
      <c r="H30" s="212" t="s">
        <v>53</v>
      </c>
      <c r="I30" s="212" t="s">
        <v>43</v>
      </c>
      <c r="J30" s="212" t="s">
        <v>19</v>
      </c>
      <c r="K30" s="8"/>
    </row>
    <row r="31" spans="1:11" ht="18" customHeight="1" thickBot="1" x14ac:dyDescent="0.35">
      <c r="B31" s="299"/>
      <c r="C31" s="249"/>
      <c r="D31" s="211"/>
      <c r="E31" s="231"/>
      <c r="F31" s="231"/>
      <c r="G31" s="231"/>
      <c r="H31" s="213"/>
      <c r="I31" s="213"/>
      <c r="J31" s="213"/>
      <c r="K31" s="8"/>
    </row>
    <row r="32" spans="1:11" s="10" customFormat="1" ht="20.25" customHeight="1" x14ac:dyDescent="0.35">
      <c r="A32" s="13"/>
      <c r="B32" s="181" t="str">
        <f t="shared" ref="B32:G32" si="11">B24</f>
        <v>OOCL PANAMA</v>
      </c>
      <c r="C32" s="79" t="str">
        <f t="shared" si="11"/>
        <v>335N</v>
      </c>
      <c r="D32" s="144">
        <f t="shared" si="11"/>
        <v>46260</v>
      </c>
      <c r="E32" s="64">
        <f t="shared" si="11"/>
        <v>46260</v>
      </c>
      <c r="F32" s="64">
        <f t="shared" si="11"/>
        <v>46267</v>
      </c>
      <c r="G32" s="64">
        <f t="shared" si="11"/>
        <v>46273</v>
      </c>
      <c r="H32" s="64">
        <f>F32+48</f>
        <v>46315</v>
      </c>
      <c r="I32" s="64">
        <f>F32+53</f>
        <v>46320</v>
      </c>
      <c r="J32" s="65">
        <f>F32+53</f>
        <v>46320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CHICAGO</v>
      </c>
      <c r="C33" s="99" t="str">
        <f t="shared" si="12"/>
        <v>122N</v>
      </c>
      <c r="D33" s="137">
        <f t="shared" si="12"/>
        <v>46274</v>
      </c>
      <c r="E33" s="33">
        <f t="shared" si="12"/>
        <v>46274</v>
      </c>
      <c r="F33" s="33">
        <f t="shared" si="12"/>
        <v>46281</v>
      </c>
      <c r="G33" s="33">
        <f t="shared" si="12"/>
        <v>46287</v>
      </c>
      <c r="H33" s="33">
        <f t="shared" ref="H33:H36" si="13">F33+48</f>
        <v>46329</v>
      </c>
      <c r="I33" s="33">
        <f>F33+53</f>
        <v>46334</v>
      </c>
      <c r="J33" s="30">
        <f>F33+53</f>
        <v>46334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COSCO GENOA</v>
      </c>
      <c r="C34" s="99" t="str">
        <f t="shared" si="14"/>
        <v>104N</v>
      </c>
      <c r="D34" s="137">
        <f t="shared" si="14"/>
        <v>46286</v>
      </c>
      <c r="E34" s="33">
        <f t="shared" si="14"/>
        <v>46286</v>
      </c>
      <c r="F34" s="33">
        <f t="shared" si="14"/>
        <v>46293</v>
      </c>
      <c r="G34" s="33">
        <f t="shared" si="14"/>
        <v>46299</v>
      </c>
      <c r="H34" s="33">
        <f t="shared" si="13"/>
        <v>46341</v>
      </c>
      <c r="I34" s="33">
        <f>F34+53</f>
        <v>46346</v>
      </c>
      <c r="J34" s="30">
        <f>F34+53</f>
        <v>46346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OOCL PANAMA</v>
      </c>
      <c r="C35" s="99" t="str">
        <f t="shared" si="15"/>
        <v>336N</v>
      </c>
      <c r="D35" s="137">
        <f t="shared" si="15"/>
        <v>46293</v>
      </c>
      <c r="E35" s="33">
        <f t="shared" si="15"/>
        <v>46293</v>
      </c>
      <c r="F35" s="33">
        <f t="shared" si="15"/>
        <v>46300</v>
      </c>
      <c r="G35" s="33">
        <f t="shared" si="15"/>
        <v>46306</v>
      </c>
      <c r="H35" s="33">
        <f>F35+48</f>
        <v>46348</v>
      </c>
      <c r="I35" s="33">
        <f>F35+53</f>
        <v>46353</v>
      </c>
      <c r="J35" s="30">
        <f>F35+53</f>
        <v>46353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KOTA LAWA</v>
      </c>
      <c r="C36" s="63" t="str">
        <f t="shared" si="16"/>
        <v>111N</v>
      </c>
      <c r="D36" s="138">
        <f t="shared" si="16"/>
        <v>46302</v>
      </c>
      <c r="E36" s="28">
        <f t="shared" si="16"/>
        <v>46302</v>
      </c>
      <c r="F36" s="28">
        <f t="shared" si="16"/>
        <v>46307</v>
      </c>
      <c r="G36" s="28">
        <f t="shared" si="16"/>
        <v>46313</v>
      </c>
      <c r="H36" s="28">
        <f t="shared" si="13"/>
        <v>46355</v>
      </c>
      <c r="I36" s="28">
        <f>F36+53</f>
        <v>46360</v>
      </c>
      <c r="J36" s="31">
        <f>F36+53</f>
        <v>46360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17" t="s">
        <v>20</v>
      </c>
      <c r="C47" s="217"/>
      <c r="D47" s="217"/>
      <c r="E47" s="217"/>
      <c r="F47" s="217"/>
      <c r="G47" s="217"/>
      <c r="H47" s="217"/>
      <c r="I47" s="217"/>
      <c r="J47" s="217"/>
      <c r="K47" s="8"/>
    </row>
    <row r="48" spans="1:11" ht="20.25" customHeight="1" x14ac:dyDescent="0.3">
      <c r="B48" s="275" t="s">
        <v>3</v>
      </c>
      <c r="C48" s="237" t="s">
        <v>4</v>
      </c>
      <c r="D48" s="210" t="s">
        <v>59</v>
      </c>
      <c r="E48" s="229" t="s">
        <v>25</v>
      </c>
      <c r="F48" s="229" t="s">
        <v>31</v>
      </c>
      <c r="G48" s="229" t="s">
        <v>15</v>
      </c>
      <c r="H48" s="212" t="s">
        <v>60</v>
      </c>
      <c r="I48" s="212" t="s">
        <v>61</v>
      </c>
      <c r="J48" s="229" t="s">
        <v>42</v>
      </c>
      <c r="K48" s="8"/>
    </row>
    <row r="49" spans="2:11" ht="20.25" customHeight="1" thickBot="1" x14ac:dyDescent="0.35">
      <c r="B49" s="299"/>
      <c r="C49" s="249"/>
      <c r="D49" s="211"/>
      <c r="E49" s="231"/>
      <c r="F49" s="231"/>
      <c r="G49" s="231"/>
      <c r="H49" s="213"/>
      <c r="I49" s="213"/>
      <c r="J49" s="231"/>
      <c r="K49" s="8"/>
    </row>
    <row r="50" spans="2:11" ht="20.25" customHeight="1" x14ac:dyDescent="0.35">
      <c r="B50" s="181" t="str">
        <f t="shared" ref="B50:E54" si="17">B14</f>
        <v>OOCL PANAMA</v>
      </c>
      <c r="C50" s="182" t="str">
        <f t="shared" si="17"/>
        <v>335N</v>
      </c>
      <c r="D50" s="64">
        <f t="shared" si="17"/>
        <v>46260</v>
      </c>
      <c r="E50" s="64">
        <f>E14</f>
        <v>46260</v>
      </c>
      <c r="F50" s="64">
        <f t="shared" ref="F50:G54" si="18">F32</f>
        <v>46267</v>
      </c>
      <c r="G50" s="64">
        <f t="shared" si="18"/>
        <v>46273</v>
      </c>
      <c r="H50" s="64">
        <f>F50+38</f>
        <v>46305</v>
      </c>
      <c r="I50" s="64">
        <f>F50+48</f>
        <v>46315</v>
      </c>
      <c r="J50" s="65">
        <f>F50+51</f>
        <v>46318</v>
      </c>
      <c r="K50" s="8"/>
    </row>
    <row r="51" spans="2:11" ht="20.25" customHeight="1" x14ac:dyDescent="0.35">
      <c r="B51" s="136" t="str">
        <f t="shared" si="17"/>
        <v>OOCL CHICAGO</v>
      </c>
      <c r="C51" s="180" t="str">
        <f t="shared" si="17"/>
        <v>122N</v>
      </c>
      <c r="D51" s="33">
        <f t="shared" si="17"/>
        <v>46274</v>
      </c>
      <c r="E51" s="33">
        <f>E15</f>
        <v>46274</v>
      </c>
      <c r="F51" s="33">
        <f t="shared" si="18"/>
        <v>46281</v>
      </c>
      <c r="G51" s="33">
        <f t="shared" si="18"/>
        <v>46287</v>
      </c>
      <c r="H51" s="33">
        <f>F51+38</f>
        <v>46319</v>
      </c>
      <c r="I51" s="33">
        <f>F51+48</f>
        <v>46329</v>
      </c>
      <c r="J51" s="30">
        <f>F51+51</f>
        <v>46332</v>
      </c>
      <c r="K51" s="8"/>
    </row>
    <row r="52" spans="2:11" ht="20.25" customHeight="1" x14ac:dyDescent="0.35">
      <c r="B52" s="136" t="str">
        <f t="shared" si="17"/>
        <v>COSCO GENOA</v>
      </c>
      <c r="C52" s="180" t="str">
        <f t="shared" si="17"/>
        <v>104N</v>
      </c>
      <c r="D52" s="33">
        <f t="shared" si="17"/>
        <v>46286</v>
      </c>
      <c r="E52" s="33">
        <f>E16</f>
        <v>46286</v>
      </c>
      <c r="F52" s="33">
        <f t="shared" si="18"/>
        <v>46293</v>
      </c>
      <c r="G52" s="33">
        <f t="shared" si="18"/>
        <v>46299</v>
      </c>
      <c r="H52" s="33">
        <f>F52+38</f>
        <v>46331</v>
      </c>
      <c r="I52" s="33">
        <f>F52+48</f>
        <v>46341</v>
      </c>
      <c r="J52" s="30">
        <f>F52+51</f>
        <v>46344</v>
      </c>
      <c r="K52" s="8"/>
    </row>
    <row r="53" spans="2:11" ht="20.25" customHeight="1" x14ac:dyDescent="0.35">
      <c r="B53" s="136" t="str">
        <f t="shared" si="17"/>
        <v>OOCL PANAMA</v>
      </c>
      <c r="C53" s="180" t="str">
        <f t="shared" si="17"/>
        <v>336N</v>
      </c>
      <c r="D53" s="33">
        <f t="shared" si="17"/>
        <v>46293</v>
      </c>
      <c r="E53" s="33">
        <f>E17</f>
        <v>46293</v>
      </c>
      <c r="F53" s="33">
        <f t="shared" si="18"/>
        <v>46300</v>
      </c>
      <c r="G53" s="33">
        <f t="shared" si="18"/>
        <v>46306</v>
      </c>
      <c r="H53" s="33">
        <f>F53+38</f>
        <v>46338</v>
      </c>
      <c r="I53" s="33">
        <f>F53+48</f>
        <v>46348</v>
      </c>
      <c r="J53" s="30">
        <f>F53+51</f>
        <v>46351</v>
      </c>
      <c r="K53" s="8"/>
    </row>
    <row r="54" spans="2:11" ht="20.25" customHeight="1" thickBot="1" x14ac:dyDescent="0.4">
      <c r="B54" s="135" t="str">
        <f t="shared" si="17"/>
        <v>KOTA LAWA</v>
      </c>
      <c r="C54" s="183" t="str">
        <f t="shared" si="17"/>
        <v>111N</v>
      </c>
      <c r="D54" s="28">
        <f t="shared" si="17"/>
        <v>46302</v>
      </c>
      <c r="E54" s="28">
        <f t="shared" si="17"/>
        <v>46302</v>
      </c>
      <c r="F54" s="28">
        <f t="shared" si="18"/>
        <v>46307</v>
      </c>
      <c r="G54" s="28">
        <f t="shared" si="18"/>
        <v>46313</v>
      </c>
      <c r="H54" s="28">
        <f>F54+38</f>
        <v>46345</v>
      </c>
      <c r="I54" s="28">
        <f>F54+48</f>
        <v>46355</v>
      </c>
      <c r="J54" s="31">
        <f>F54+51</f>
        <v>46358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Props1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7756C1-BA5B-4777-A1BF-B8CEA5B9350F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4a18b167-8b8b-4586-9c59-4b44bf25d288"/>
    <ds:schemaRef ds:uri="http://schemas.openxmlformats.org/package/2006/metadata/core-properties"/>
    <ds:schemaRef ds:uri="f5243320-894c-4082-a660-2de266cb3c0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2026-09-01T00:20:15Z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