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1A011331-F13F-491D-BC03-BBE12D3DAB3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8" i="1"/>
  <c r="E17" i="1"/>
  <c r="K18" i="4" l="1"/>
  <c r="K17" i="4"/>
  <c r="K16" i="4"/>
  <c r="K15" i="4"/>
  <c r="K14" i="4"/>
  <c r="K13" i="4"/>
  <c r="K12" i="4"/>
  <c r="D56" i="4"/>
  <c r="D55" i="4"/>
  <c r="D54" i="4"/>
  <c r="D53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D17" i="4"/>
  <c r="J16" i="4"/>
  <c r="I16" i="4"/>
  <c r="H16" i="4"/>
  <c r="D16" i="4"/>
  <c r="D27" i="4" s="1"/>
  <c r="J15" i="4"/>
  <c r="I15" i="4"/>
  <c r="H15" i="4"/>
  <c r="D15" i="4"/>
  <c r="J14" i="4"/>
  <c r="I14" i="4"/>
  <c r="H14" i="4"/>
  <c r="D14" i="4"/>
  <c r="J13" i="4"/>
  <c r="I13" i="4"/>
  <c r="H13" i="4"/>
  <c r="D13" i="4"/>
  <c r="J12" i="4"/>
  <c r="I12" i="4"/>
  <c r="H12" i="4"/>
  <c r="D12" i="4"/>
  <c r="A7" i="4"/>
  <c r="D79" i="3"/>
  <c r="D78" i="3"/>
  <c r="D77" i="3"/>
  <c r="D76" i="3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F35" i="3"/>
  <c r="E35" i="3"/>
  <c r="E54" i="3" s="1"/>
  <c r="C35" i="3"/>
  <c r="C54" i="3" s="1"/>
  <c r="B35" i="3"/>
  <c r="B54" i="3" s="1"/>
  <c r="G34" i="3"/>
  <c r="F34" i="3"/>
  <c r="E34" i="3"/>
  <c r="C34" i="3"/>
  <c r="B34" i="3"/>
  <c r="G33" i="3"/>
  <c r="G71" i="3" s="1"/>
  <c r="F33" i="3"/>
  <c r="F71" i="3" s="1"/>
  <c r="E33" i="3"/>
  <c r="E71" i="3" s="1"/>
  <c r="C33" i="3"/>
  <c r="C71" i="3" s="1"/>
  <c r="B33" i="3"/>
  <c r="B71" i="3" s="1"/>
  <c r="G32" i="3"/>
  <c r="F32" i="3"/>
  <c r="E32" i="3"/>
  <c r="C32" i="3"/>
  <c r="B32" i="3"/>
  <c r="G31" i="3"/>
  <c r="F31" i="3"/>
  <c r="E31" i="3"/>
  <c r="C31" i="3"/>
  <c r="B31" i="3"/>
  <c r="G30" i="3"/>
  <c r="F30" i="3"/>
  <c r="E30" i="3"/>
  <c r="C30" i="3"/>
  <c r="B30" i="3"/>
  <c r="D25" i="3"/>
  <c r="D24" i="3"/>
  <c r="D23" i="3"/>
  <c r="D22" i="3"/>
  <c r="D21" i="3"/>
  <c r="D20" i="3"/>
  <c r="D30" i="3" s="1"/>
  <c r="I15" i="3"/>
  <c r="H15" i="3"/>
  <c r="D15" i="3"/>
  <c r="I14" i="3"/>
  <c r="H14" i="3"/>
  <c r="D14" i="3"/>
  <c r="I13" i="3"/>
  <c r="H13" i="3"/>
  <c r="D13" i="3"/>
  <c r="I12" i="3"/>
  <c r="H12" i="3"/>
  <c r="D12" i="3"/>
  <c r="I11" i="3"/>
  <c r="H11" i="3"/>
  <c r="D11" i="3"/>
  <c r="A7" i="3"/>
  <c r="E68" i="2"/>
  <c r="D68" i="2" s="1"/>
  <c r="E67" i="2"/>
  <c r="D67" i="2" s="1"/>
  <c r="E66" i="2"/>
  <c r="D66" i="2" s="1"/>
  <c r="D65" i="2"/>
  <c r="D64" i="2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B40" i="2"/>
  <c r="B48" i="2" s="1"/>
  <c r="B56" i="2" s="1"/>
  <c r="K35" i="2"/>
  <c r="J35" i="2"/>
  <c r="I35" i="2"/>
  <c r="E35" i="2"/>
  <c r="D35" i="2"/>
  <c r="K34" i="2"/>
  <c r="J34" i="2"/>
  <c r="I34" i="2"/>
  <c r="E34" i="2"/>
  <c r="D34" i="2"/>
  <c r="K33" i="2"/>
  <c r="J33" i="2"/>
  <c r="I33" i="2"/>
  <c r="E33" i="2"/>
  <c r="D33" i="2"/>
  <c r="K32" i="2"/>
  <c r="J32" i="2"/>
  <c r="I32" i="2"/>
  <c r="E32" i="2"/>
  <c r="E43" i="2" s="1"/>
  <c r="E51" i="2" s="1"/>
  <c r="E59" i="2" s="1"/>
  <c r="D32" i="2"/>
  <c r="D43" i="2" s="1"/>
  <c r="D51" i="2" s="1"/>
  <c r="D59" i="2" s="1"/>
  <c r="K31" i="2"/>
  <c r="J31" i="2"/>
  <c r="I31" i="2"/>
  <c r="E31" i="2"/>
  <c r="E42" i="2" s="1"/>
  <c r="E50" i="2" s="1"/>
  <c r="E58" i="2" s="1"/>
  <c r="D31" i="2"/>
  <c r="D42" i="2" s="1"/>
  <c r="D50" i="2" s="1"/>
  <c r="D58" i="2" s="1"/>
  <c r="K30" i="2"/>
  <c r="J30" i="2"/>
  <c r="I30" i="2"/>
  <c r="E30" i="2"/>
  <c r="E41" i="2" s="1"/>
  <c r="E49" i="2" s="1"/>
  <c r="E57" i="2" s="1"/>
  <c r="D30" i="2"/>
  <c r="D41" i="2" s="1"/>
  <c r="D49" i="2" s="1"/>
  <c r="D57" i="2" s="1"/>
  <c r="K29" i="2"/>
  <c r="J29" i="2"/>
  <c r="I29" i="2"/>
  <c r="E29" i="2"/>
  <c r="E40" i="2" s="1"/>
  <c r="E48" i="2" s="1"/>
  <c r="E56" i="2" s="1"/>
  <c r="D29" i="2"/>
  <c r="D40" i="2" s="1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D165" i="1"/>
  <c r="H164" i="1"/>
  <c r="D164" i="1"/>
  <c r="D163" i="1"/>
  <c r="H162" i="1"/>
  <c r="D162" i="1"/>
  <c r="D161" i="1"/>
  <c r="H160" i="1"/>
  <c r="D160" i="1"/>
  <c r="D159" i="1"/>
  <c r="H158" i="1"/>
  <c r="D158" i="1"/>
  <c r="F152" i="1"/>
  <c r="E152" i="1"/>
  <c r="D152" i="1" s="1"/>
  <c r="C152" i="1"/>
  <c r="B152" i="1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7" i="1"/>
  <c r="E147" i="1"/>
  <c r="D147" i="1" s="1"/>
  <c r="C147" i="1"/>
  <c r="B147" i="1"/>
  <c r="F141" i="1"/>
  <c r="E141" i="1"/>
  <c r="D141" i="1" s="1"/>
  <c r="C141" i="1"/>
  <c r="B141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C137" i="1"/>
  <c r="B137" i="1"/>
  <c r="F136" i="1"/>
  <c r="E136" i="1"/>
  <c r="D136" i="1" s="1"/>
  <c r="C136" i="1"/>
  <c r="B136" i="1"/>
  <c r="G130" i="1"/>
  <c r="F130" i="1"/>
  <c r="E130" i="1"/>
  <c r="C130" i="1"/>
  <c r="B130" i="1"/>
  <c r="G129" i="1"/>
  <c r="F129" i="1"/>
  <c r="E129" i="1"/>
  <c r="C129" i="1"/>
  <c r="B129" i="1"/>
  <c r="G128" i="1"/>
  <c r="F128" i="1"/>
  <c r="E128" i="1"/>
  <c r="C128" i="1"/>
  <c r="B128" i="1"/>
  <c r="G127" i="1"/>
  <c r="F127" i="1"/>
  <c r="E127" i="1"/>
  <c r="C127" i="1"/>
  <c r="B127" i="1"/>
  <c r="G126" i="1"/>
  <c r="F126" i="1"/>
  <c r="E126" i="1"/>
  <c r="C126" i="1"/>
  <c r="B126" i="1"/>
  <c r="G125" i="1"/>
  <c r="F125" i="1"/>
  <c r="E125" i="1"/>
  <c r="C125" i="1"/>
  <c r="B125" i="1"/>
  <c r="G119" i="1"/>
  <c r="G141" i="1" s="1"/>
  <c r="F119" i="1"/>
  <c r="E119" i="1"/>
  <c r="C119" i="1"/>
  <c r="B11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G138" i="1" s="1"/>
  <c r="F116" i="1"/>
  <c r="E116" i="1"/>
  <c r="C116" i="1"/>
  <c r="B116" i="1"/>
  <c r="G115" i="1"/>
  <c r="G137" i="1" s="1"/>
  <c r="F115" i="1"/>
  <c r="E115" i="1"/>
  <c r="C115" i="1"/>
  <c r="B115" i="1"/>
  <c r="G114" i="1"/>
  <c r="G136" i="1" s="1"/>
  <c r="F114" i="1"/>
  <c r="E114" i="1"/>
  <c r="C114" i="1"/>
  <c r="B114" i="1"/>
  <c r="G105" i="1"/>
  <c r="F105" i="1"/>
  <c r="E105" i="1"/>
  <c r="D105" i="1" s="1"/>
  <c r="C105" i="1"/>
  <c r="B105" i="1"/>
  <c r="G104" i="1"/>
  <c r="F104" i="1"/>
  <c r="E104" i="1"/>
  <c r="D104" i="1" s="1"/>
  <c r="C104" i="1"/>
  <c r="B104" i="1"/>
  <c r="G103" i="1"/>
  <c r="F103" i="1"/>
  <c r="E103" i="1"/>
  <c r="D103" i="1" s="1"/>
  <c r="C103" i="1"/>
  <c r="B103" i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G100" i="1"/>
  <c r="F100" i="1"/>
  <c r="E100" i="1"/>
  <c r="D100" i="1" s="1"/>
  <c r="C100" i="1"/>
  <c r="B100" i="1"/>
  <c r="F94" i="1"/>
  <c r="E94" i="1"/>
  <c r="D94" i="1" s="1"/>
  <c r="C94" i="1"/>
  <c r="B94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C90" i="1"/>
  <c r="B90" i="1"/>
  <c r="F89" i="1"/>
  <c r="E89" i="1"/>
  <c r="D89" i="1" s="1"/>
  <c r="C89" i="1"/>
  <c r="B89" i="1"/>
  <c r="G83" i="1"/>
  <c r="G94" i="1" s="1"/>
  <c r="F83" i="1"/>
  <c r="E83" i="1"/>
  <c r="D83" i="1" s="1"/>
  <c r="C83" i="1"/>
  <c r="B83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B79" i="1"/>
  <c r="G78" i="1"/>
  <c r="G89" i="1" s="1"/>
  <c r="F78" i="1"/>
  <c r="E78" i="1"/>
  <c r="D78" i="1" s="1"/>
  <c r="C78" i="1"/>
  <c r="B78" i="1"/>
  <c r="G72" i="1"/>
  <c r="J72" i="1" s="1"/>
  <c r="F72" i="1"/>
  <c r="E72" i="1"/>
  <c r="C72" i="1"/>
  <c r="B72" i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B68" i="1"/>
  <c r="G67" i="1"/>
  <c r="J67" i="1" s="1"/>
  <c r="F67" i="1"/>
  <c r="E67" i="1"/>
  <c r="C67" i="1"/>
  <c r="B67" i="1"/>
  <c r="D61" i="1"/>
  <c r="D60" i="1"/>
  <c r="D50" i="1" s="1"/>
  <c r="D59" i="1"/>
  <c r="D49" i="1" s="1"/>
  <c r="D58" i="1"/>
  <c r="D48" i="1" s="1"/>
  <c r="D57" i="1"/>
  <c r="D47" i="1" s="1"/>
  <c r="D56" i="1"/>
  <c r="D46" i="1" s="1"/>
  <c r="F50" i="1"/>
  <c r="E50" i="1"/>
  <c r="C50" i="1"/>
  <c r="B50" i="1"/>
  <c r="F49" i="1"/>
  <c r="E49" i="1"/>
  <c r="C49" i="1"/>
  <c r="B49" i="1"/>
  <c r="F48" i="1"/>
  <c r="E48" i="1"/>
  <c r="C48" i="1"/>
  <c r="B48" i="1"/>
  <c r="F47" i="1"/>
  <c r="E47" i="1"/>
  <c r="C47" i="1"/>
  <c r="B47" i="1"/>
  <c r="F46" i="1"/>
  <c r="E46" i="1"/>
  <c r="C46" i="1"/>
  <c r="B46" i="1"/>
  <c r="D40" i="1"/>
  <c r="D39" i="1"/>
  <c r="D38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7" i="5"/>
  <c r="D16" i="5"/>
  <c r="D15" i="5"/>
  <c r="D14" i="5"/>
  <c r="D13" i="5"/>
  <c r="D12" i="5"/>
  <c r="A7" i="5"/>
  <c r="D28" i="4" l="1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I129" i="1"/>
  <c r="H129" i="1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2" i="1"/>
  <c r="I152" i="1"/>
  <c r="H152" i="1"/>
  <c r="J151" i="1"/>
  <c r="H151" i="1"/>
  <c r="I151" i="1"/>
  <c r="J150" i="1"/>
  <c r="H150" i="1"/>
  <c r="I150" i="1"/>
  <c r="J149" i="1"/>
  <c r="H149" i="1"/>
  <c r="I149" i="1"/>
  <c r="H148" i="1"/>
  <c r="J148" i="1"/>
  <c r="I148" i="1"/>
  <c r="H147" i="1"/>
  <c r="I147" i="1"/>
  <c r="J147" i="1"/>
  <c r="H141" i="1"/>
  <c r="I141" i="1"/>
  <c r="I140" i="1"/>
  <c r="H140" i="1"/>
  <c r="H139" i="1"/>
  <c r="I139" i="1"/>
  <c r="I138" i="1"/>
  <c r="H138" i="1"/>
  <c r="H137" i="1"/>
  <c r="I137" i="1"/>
  <c r="H136" i="1"/>
  <c r="I136" i="1"/>
  <c r="I130" i="1"/>
  <c r="H130" i="1"/>
  <c r="I128" i="1"/>
  <c r="H128" i="1"/>
  <c r="H127" i="1"/>
  <c r="I127" i="1"/>
  <c r="H126" i="1"/>
  <c r="I126" i="1"/>
  <c r="H125" i="1"/>
  <c r="I125" i="1"/>
  <c r="J141" i="1"/>
  <c r="G152" i="1"/>
  <c r="H119" i="1"/>
  <c r="K119" i="1"/>
  <c r="J119" i="1"/>
  <c r="I119" i="1"/>
  <c r="G151" i="1"/>
  <c r="J140" i="1"/>
  <c r="H118" i="1"/>
  <c r="J118" i="1"/>
  <c r="K118" i="1"/>
  <c r="I118" i="1"/>
  <c r="J139" i="1"/>
  <c r="G150" i="1"/>
  <c r="K117" i="1"/>
  <c r="J117" i="1"/>
  <c r="H117" i="1"/>
  <c r="I117" i="1"/>
  <c r="J138" i="1"/>
  <c r="G149" i="1"/>
  <c r="I116" i="1"/>
  <c r="K116" i="1"/>
  <c r="H116" i="1"/>
  <c r="J116" i="1"/>
  <c r="J137" i="1"/>
  <c r="G148" i="1"/>
  <c r="I115" i="1"/>
  <c r="H115" i="1"/>
  <c r="J115" i="1"/>
  <c r="K115" i="1"/>
  <c r="J136" i="1"/>
  <c r="G147" i="1"/>
  <c r="I114" i="1"/>
  <c r="K114" i="1"/>
  <c r="H114" i="1"/>
  <c r="J114" i="1"/>
  <c r="I105" i="1"/>
  <c r="J105" i="1"/>
  <c r="H105" i="1"/>
  <c r="H104" i="1"/>
  <c r="J104" i="1"/>
  <c r="I104" i="1"/>
  <c r="H103" i="1"/>
  <c r="J103" i="1"/>
  <c r="I103" i="1"/>
  <c r="H102" i="1"/>
  <c r="I102" i="1"/>
  <c r="J102" i="1"/>
  <c r="I101" i="1"/>
  <c r="J101" i="1"/>
  <c r="H101" i="1"/>
  <c r="I100" i="1"/>
  <c r="J100" i="1"/>
  <c r="H100" i="1"/>
  <c r="H94" i="1"/>
  <c r="I94" i="1"/>
  <c r="H93" i="1"/>
  <c r="I93" i="1"/>
  <c r="H92" i="1"/>
  <c r="I92" i="1"/>
  <c r="H91" i="1"/>
  <c r="I91" i="1"/>
  <c r="I90" i="1"/>
  <c r="H90" i="1"/>
  <c r="I89" i="1"/>
  <c r="H89" i="1"/>
  <c r="J83" i="1"/>
  <c r="H83" i="1"/>
  <c r="I83" i="1"/>
  <c r="J82" i="1"/>
  <c r="H82" i="1"/>
  <c r="I82" i="1"/>
  <c r="J81" i="1"/>
  <c r="H81" i="1"/>
  <c r="I81" i="1"/>
  <c r="H80" i="1"/>
  <c r="I80" i="1"/>
  <c r="J80" i="1"/>
  <c r="J79" i="1"/>
  <c r="I79" i="1"/>
  <c r="H79" i="1"/>
  <c r="J78" i="1"/>
  <c r="I78" i="1"/>
  <c r="H78" i="1"/>
  <c r="H72" i="1"/>
  <c r="I72" i="1"/>
  <c r="H71" i="1"/>
  <c r="I71" i="1"/>
  <c r="I70" i="1"/>
  <c r="H70" i="1"/>
  <c r="I69" i="1"/>
  <c r="H69" i="1"/>
  <c r="I68" i="1"/>
  <c r="H68" i="1"/>
  <c r="H67" i="1"/>
  <c r="I67" i="1"/>
  <c r="D119" i="1"/>
  <c r="D130" i="1"/>
  <c r="D72" i="1"/>
  <c r="D71" i="1"/>
  <c r="D118" i="1"/>
  <c r="D129" i="1"/>
  <c r="D117" i="1"/>
  <c r="D128" i="1"/>
  <c r="D70" i="1"/>
  <c r="D69" i="1"/>
  <c r="D127" i="1"/>
  <c r="D116" i="1"/>
  <c r="D68" i="1"/>
  <c r="D115" i="1"/>
  <c r="D126" i="1"/>
  <c r="D114" i="1"/>
  <c r="D67" i="1"/>
  <c r="D125" i="1"/>
  <c r="H50" i="1"/>
  <c r="G50" i="1"/>
  <c r="I50" i="1"/>
  <c r="H49" i="1"/>
  <c r="G49" i="1"/>
  <c r="I49" i="1"/>
  <c r="H48" i="1"/>
  <c r="I48" i="1"/>
  <c r="G48" i="1"/>
  <c r="G47" i="1"/>
  <c r="I47" i="1"/>
  <c r="H47" i="1"/>
  <c r="H46" i="1"/>
  <c r="G46" i="1"/>
  <c r="I46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D95" i="5" l="1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<sst xmlns="http://schemas.openxmlformats.org/spreadsheetml/2006/main" count="594" uniqueCount="163">
  <si>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</si>
  <si>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</si>
  <si>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</si>
  <si>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</si>
  <si>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</si>
  <si>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</si>
  <si>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</si>
  <si>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</si>
  <si>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104N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</si>
  <si>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</si>
  <si>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</si>
  <si>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</si>
  <si>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</si>
  <si>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</si>
  <si>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</si>
  <si>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</si>
  <si>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</si>
  <si>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</si>
  <si>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</si>
  <si>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</si>
  <si>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</si>
  <si>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</si>
  <si>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</si>
  <si>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</si>
  <si>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</si>
  <si>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</si>
  <si>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</si>
  <si>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</si>
  <si>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</si>
  <si>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</si>
  <si>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</si>
  <si>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</si>
  <si>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</si>
  <si>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</si>
  <si>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</si>
  <si>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</si>
  <si>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</si>
  <si>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</si>
  <si>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</si>
  <si>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</si>
  <si>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</si>
  <si>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</si>
  <si>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</si>
  <si>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</si>
  <si>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</si>
  <si>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</si>
  <si>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</si>
  <si>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</si>
  <si>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</si>
  <si>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</si>
  <si>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</si>
  <si>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</si>
  <si>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</si>
  <si>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</si>
  <si>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</si>
  <si>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</si>
  <si>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</si>
  <si>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</si>
  <si>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</si>
  <si>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</si>
  <si>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</si>
  <si>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</si>
  <si>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</si>
  <si>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</si>
  <si>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</si>
  <si>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</si>
  <si>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</si>
  <si>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</si>
  <si>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</si>
  <si>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</si>
  <si>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</si>
  <si>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</si>
  <si>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EVER SMART</t>
  </si>
  <si>
    <t>145N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</si>
  <si>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</si>
  <si>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</si>
  <si>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</si>
  <si>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</si>
  <si>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</si>
  <si>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</si>
  <si>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</si>
  <si>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</si>
  <si>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</si>
  <si>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</si>
  <si>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</si>
  <si>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</si>
  <si>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</si>
  <si>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</si>
  <si>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</si>
  <si>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</si>
  <si>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 xml:space="preserve">OOCL MIAMI </t>
  </si>
  <si>
    <t>115N</t>
  </si>
  <si>
    <t>OOCL CANADA</t>
  </si>
  <si>
    <t>124N</t>
  </si>
  <si>
    <t>OOCL TOKYO</t>
  </si>
  <si>
    <t>147N</t>
  </si>
  <si>
    <t>PORT KELANG</t>
  </si>
  <si>
    <t>ETA
Pasir Gudang</t>
  </si>
  <si>
    <t xml:space="preserve">ETA
Penang </t>
  </si>
  <si>
    <t>336N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</si>
  <si>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</si>
  <si>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</si>
  <si>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</si>
  <si>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</si>
  <si>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</si>
  <si>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</si>
  <si>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</si>
  <si>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</si>
  <si>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</si>
  <si>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</si>
  <si>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</si>
  <si>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</si>
  <si>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</si>
  <si>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</si>
  <si>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</si>
  <si>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</si>
  <si>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</si>
  <si>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</si>
  <si>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</si>
  <si>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</si>
  <si>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ALS LUNA</t>
  </si>
  <si>
    <t>009N</t>
  </si>
  <si>
    <t>122N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</si>
  <si>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</si>
  <si>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</si>
  <si>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</si>
  <si>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</si>
  <si>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</si>
  <si>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</si>
  <si>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</si>
  <si>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</si>
  <si>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214N</t>
  </si>
  <si>
    <t>OOCL HOUSTON</t>
  </si>
  <si>
    <t>221N</t>
  </si>
  <si>
    <t>193N</t>
  </si>
  <si>
    <t>OOCL BRISBANE</t>
  </si>
  <si>
    <t>253N</t>
  </si>
  <si>
    <t>215N</t>
  </si>
  <si>
    <t>KOTA LARIS</t>
  </si>
  <si>
    <t>103N</t>
  </si>
  <si>
    <t>222N</t>
  </si>
  <si>
    <t xml:space="preserve">INDIA / SRI LANKA </t>
  </si>
  <si>
    <t>NEW ZEALAND</t>
  </si>
  <si>
    <t>ETD
Brisbane</t>
  </si>
  <si>
    <t>0027N</t>
  </si>
  <si>
    <t>0095N</t>
  </si>
  <si>
    <t>0145N</t>
  </si>
  <si>
    <t xml:space="preserve">KOTA LARIS </t>
  </si>
  <si>
    <t>102N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</si>
  <si>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</si>
  <si>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</si>
  <si>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</si>
  <si>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</si>
  <si>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</si>
  <si>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</si>
  <si>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</si>
  <si>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</si>
  <si>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</si>
  <si>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</si>
  <si>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21st SEPTEMBER 2026</t>
  </si>
  <si>
    <t>Melb Depot Cut Off</t>
  </si>
  <si>
    <t>INDIA / SRI LANKA</t>
  </si>
  <si>
    <t>0159N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</si>
</sst>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5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15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 vertical="top"/>
    </xf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5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2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164" fontId="56" fillId="6" borderId="0" xfId="2" applyFont="1" applyFill="1" applyAlignment="1">
      <alignment horizontal="center" vertical="center"/>
    </xf>
    <xf numFmtId="0" fontId="56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6" fillId="6" borderId="13" xfId="2" applyFont="1" applyFill="1" applyBorder="1" applyAlignment="1">
      <alignment horizontal="center" vertical="center"/>
    </xf>
    <xf numFmtId="0" fontId="57" fillId="0" borderId="17" xfId="0" applyFont="1" applyBorder="1"/>
    <xf numFmtId="0" fontId="58" fillId="0" borderId="17" xfId="0" applyFont="1" applyBorder="1"/>
    <xf numFmtId="0" fontId="52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1" fillId="0" borderId="18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6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1187749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374522</xdr:colOff>
      <xdr:row>4</xdr:row>
      <xdr:rowOff>356303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233327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333331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4</xdr:row>
      <xdr:rowOff>366949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B15" sqref="B15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197" t="s">
        <v>158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97"/>
      <c r="M6" s="97"/>
      <c r="N6" s="97"/>
    </row>
    <row r="7" spans="1:14" s="4" customFormat="1" ht="54" customHeight="1" x14ac:dyDescent="0.25">
      <c r="A7" s="178" t="s">
        <v>159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99"/>
      <c r="M7" s="99"/>
      <c r="N7" s="99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199" t="s">
        <v>55</v>
      </c>
      <c r="C9" s="200"/>
      <c r="D9" s="200"/>
      <c r="E9" s="200"/>
      <c r="F9" s="200"/>
      <c r="G9" s="200"/>
      <c r="H9" s="101"/>
      <c r="I9" s="101"/>
      <c r="J9" s="101"/>
      <c r="K9" s="100"/>
      <c r="L9" s="100"/>
      <c r="M9" s="100"/>
      <c r="N9" s="100"/>
    </row>
    <row r="10" spans="1:14" s="4" customFormat="1" ht="30" hidden="1" customHeight="1" x14ac:dyDescent="0.25">
      <c r="A10" s="55"/>
      <c r="B10" s="181" t="s">
        <v>1</v>
      </c>
      <c r="C10" s="181" t="s">
        <v>2</v>
      </c>
      <c r="D10" s="102"/>
      <c r="E10" s="180" t="s">
        <v>4</v>
      </c>
      <c r="F10" s="180" t="s">
        <v>56</v>
      </c>
      <c r="G10" s="180" t="s">
        <v>21</v>
      </c>
      <c r="H10" s="103"/>
      <c r="I10" s="103"/>
      <c r="J10" s="103"/>
      <c r="K10" s="102"/>
      <c r="L10" s="102"/>
      <c r="M10" s="102"/>
      <c r="N10" s="102"/>
    </row>
    <row r="11" spans="1:14" s="4" customFormat="1" ht="5.45" hidden="1" customHeight="1" x14ac:dyDescent="0.25">
      <c r="A11" s="55"/>
      <c r="B11" s="201"/>
      <c r="C11" s="186"/>
      <c r="D11" s="60"/>
      <c r="E11" s="187"/>
      <c r="F11" s="186"/>
      <c r="G11" s="188"/>
      <c r="H11" s="55"/>
      <c r="I11" s="55"/>
      <c r="J11" s="61"/>
    </row>
    <row r="12" spans="1:14" s="4" customFormat="1" ht="21" hidden="1" customHeight="1" x14ac:dyDescent="0.25">
      <c r="A12" s="55"/>
      <c r="B12" s="104" t="s">
        <v>57</v>
      </c>
      <c r="C12" s="105" t="s">
        <v>58</v>
      </c>
      <c r="D12" s="106"/>
      <c r="E12" s="107">
        <v>45484</v>
      </c>
      <c r="F12" s="107">
        <v>45491</v>
      </c>
      <c r="G12" s="107">
        <v>45511</v>
      </c>
      <c r="H12" s="108"/>
      <c r="I12" s="108"/>
      <c r="J12" s="108"/>
      <c r="K12" s="109"/>
      <c r="L12" s="109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91" t="s">
        <v>59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00"/>
      <c r="M14" s="100"/>
      <c r="N14" s="100"/>
    </row>
    <row r="15" spans="1:14" ht="45" customHeight="1" x14ac:dyDescent="0.25">
      <c r="B15" s="136" t="s">
        <v>1</v>
      </c>
      <c r="C15" s="137" t="s">
        <v>2</v>
      </c>
      <c r="D15" s="137" t="s">
        <v>60</v>
      </c>
      <c r="E15" s="137" t="s">
        <v>3</v>
      </c>
      <c r="F15" s="138" t="s">
        <v>160</v>
      </c>
      <c r="G15" s="138" t="s">
        <v>56</v>
      </c>
      <c r="H15" s="138" t="s">
        <v>61</v>
      </c>
      <c r="I15" s="138" t="s">
        <v>62</v>
      </c>
      <c r="J15" s="138" t="s">
        <v>63</v>
      </c>
      <c r="K15" s="138" t="s">
        <v>64</v>
      </c>
      <c r="L15" s="103" t="s">
        <v>65</v>
      </c>
      <c r="M15" s="103"/>
      <c r="N15" s="102"/>
    </row>
    <row r="16" spans="1:14" s="13" customFormat="1" ht="21" customHeight="1" x14ac:dyDescent="0.25">
      <c r="A16" s="50"/>
      <c r="B16" s="129" t="s">
        <v>66</v>
      </c>
      <c r="C16" s="130" t="s">
        <v>67</v>
      </c>
      <c r="D16" s="131">
        <v>46296</v>
      </c>
      <c r="E16" s="131">
        <f>F16</f>
        <v>46301</v>
      </c>
      <c r="F16" s="131">
        <v>46301</v>
      </c>
      <c r="G16" s="131">
        <v>46311</v>
      </c>
      <c r="H16" s="131">
        <v>46322</v>
      </c>
      <c r="I16" s="131">
        <f t="shared" ref="I16:I22" si="0">(G16+28)</f>
        <v>46339</v>
      </c>
      <c r="J16" s="131">
        <f t="shared" ref="J16:J22" si="1">G16+30</f>
        <v>46341</v>
      </c>
      <c r="K16" s="131">
        <f t="shared" ref="K16:K22" si="2">(G16+30)</f>
        <v>46341</v>
      </c>
      <c r="L16" s="107">
        <f t="shared" ref="L16:L22" si="3">(H16+28)</f>
        <v>46350</v>
      </c>
      <c r="M16" s="72"/>
    </row>
    <row r="17" spans="1:14" s="13" customFormat="1" ht="21" customHeight="1" x14ac:dyDescent="0.25">
      <c r="A17" s="50"/>
      <c r="B17" s="129" t="s">
        <v>68</v>
      </c>
      <c r="C17" s="130" t="s">
        <v>69</v>
      </c>
      <c r="D17" s="131">
        <v>46310</v>
      </c>
      <c r="E17" s="131">
        <f>F17</f>
        <v>46315</v>
      </c>
      <c r="F17" s="131">
        <v>46315</v>
      </c>
      <c r="G17" s="131">
        <v>46322</v>
      </c>
      <c r="H17" s="131">
        <v>46337</v>
      </c>
      <c r="I17" s="131">
        <f t="shared" si="0"/>
        <v>46350</v>
      </c>
      <c r="J17" s="131">
        <f t="shared" si="1"/>
        <v>46352</v>
      </c>
      <c r="K17" s="131">
        <f t="shared" si="2"/>
        <v>46352</v>
      </c>
      <c r="L17" s="110">
        <f t="shared" si="3"/>
        <v>46365</v>
      </c>
      <c r="M17" s="72"/>
    </row>
    <row r="18" spans="1:14" s="13" customFormat="1" ht="21" customHeight="1" x14ac:dyDescent="0.25">
      <c r="A18" s="50"/>
      <c r="B18" s="129" t="s">
        <v>70</v>
      </c>
      <c r="C18" s="130" t="s">
        <v>71</v>
      </c>
      <c r="D18" s="131">
        <v>46317</v>
      </c>
      <c r="E18" s="131">
        <f>F18</f>
        <v>46322</v>
      </c>
      <c r="F18" s="131">
        <v>46322</v>
      </c>
      <c r="G18" s="131">
        <v>46328</v>
      </c>
      <c r="H18" s="131">
        <v>46344</v>
      </c>
      <c r="I18" s="131">
        <f t="shared" si="0"/>
        <v>46356</v>
      </c>
      <c r="J18" s="131">
        <f t="shared" si="1"/>
        <v>46358</v>
      </c>
      <c r="K18" s="131">
        <f t="shared" si="2"/>
        <v>46358</v>
      </c>
      <c r="L18" s="107">
        <f t="shared" si="3"/>
        <v>46372</v>
      </c>
      <c r="M18" s="72"/>
    </row>
    <row r="19" spans="1:14" s="13" customFormat="1" ht="21" customHeight="1" x14ac:dyDescent="0.25">
      <c r="A19" s="50"/>
      <c r="B19" s="129" t="s">
        <v>72</v>
      </c>
      <c r="C19" s="130" t="s">
        <v>73</v>
      </c>
      <c r="D19" s="131">
        <v>46331</v>
      </c>
      <c r="E19" s="131">
        <v>46336</v>
      </c>
      <c r="F19" s="131">
        <v>46336</v>
      </c>
      <c r="G19" s="131">
        <v>46340</v>
      </c>
      <c r="H19" s="131">
        <v>46351</v>
      </c>
      <c r="I19" s="131">
        <f t="shared" si="0"/>
        <v>46368</v>
      </c>
      <c r="J19" s="131">
        <f t="shared" si="1"/>
        <v>46370</v>
      </c>
      <c r="K19" s="131">
        <f t="shared" si="2"/>
        <v>46370</v>
      </c>
      <c r="L19" s="110">
        <f t="shared" si="3"/>
        <v>46379</v>
      </c>
      <c r="M19" s="72"/>
    </row>
    <row r="20" spans="1:14" s="13" customFormat="1" ht="21" customHeight="1" x14ac:dyDescent="0.25">
      <c r="A20" s="50"/>
      <c r="B20" s="129" t="s">
        <v>66</v>
      </c>
      <c r="C20" s="130" t="s">
        <v>74</v>
      </c>
      <c r="D20" s="131">
        <v>46344</v>
      </c>
      <c r="E20" s="131">
        <f>F20</f>
        <v>46350</v>
      </c>
      <c r="F20" s="131">
        <v>46350</v>
      </c>
      <c r="G20" s="131">
        <v>46354</v>
      </c>
      <c r="H20" s="131">
        <v>46365</v>
      </c>
      <c r="I20" s="131">
        <f t="shared" si="0"/>
        <v>46382</v>
      </c>
      <c r="J20" s="131">
        <f t="shared" si="1"/>
        <v>46384</v>
      </c>
      <c r="K20" s="131">
        <f t="shared" si="2"/>
        <v>46384</v>
      </c>
      <c r="L20" s="107">
        <f t="shared" si="3"/>
        <v>46393</v>
      </c>
      <c r="M20" s="72"/>
    </row>
    <row r="21" spans="1:14" s="13" customFormat="1" ht="21" customHeight="1" x14ac:dyDescent="0.25">
      <c r="A21" s="50"/>
      <c r="B21" s="129" t="s">
        <v>75</v>
      </c>
      <c r="C21" s="130" t="s">
        <v>76</v>
      </c>
      <c r="D21" s="131">
        <v>46352</v>
      </c>
      <c r="E21" s="131">
        <f>F21</f>
        <v>46357</v>
      </c>
      <c r="F21" s="131">
        <v>46357</v>
      </c>
      <c r="G21" s="131">
        <v>46362</v>
      </c>
      <c r="H21" s="131">
        <v>46379</v>
      </c>
      <c r="I21" s="131">
        <f t="shared" si="0"/>
        <v>46390</v>
      </c>
      <c r="J21" s="131">
        <f t="shared" si="1"/>
        <v>46392</v>
      </c>
      <c r="K21" s="131">
        <f t="shared" si="2"/>
        <v>46392</v>
      </c>
      <c r="L21" s="110">
        <f t="shared" si="3"/>
        <v>46407</v>
      </c>
      <c r="M21" s="72"/>
    </row>
    <row r="22" spans="1:14" s="13" customFormat="1" ht="21" customHeight="1" x14ac:dyDescent="0.25">
      <c r="A22" s="50"/>
      <c r="B22" s="129" t="s">
        <v>68</v>
      </c>
      <c r="C22" s="130" t="s">
        <v>162</v>
      </c>
      <c r="D22" s="131">
        <v>46359</v>
      </c>
      <c r="E22" s="131">
        <f>F22</f>
        <v>46364</v>
      </c>
      <c r="F22" s="131">
        <v>46364</v>
      </c>
      <c r="G22" s="131">
        <v>46369</v>
      </c>
      <c r="H22" s="131">
        <v>46386</v>
      </c>
      <c r="I22" s="131">
        <f t="shared" si="0"/>
        <v>46397</v>
      </c>
      <c r="J22" s="131">
        <f t="shared" si="1"/>
        <v>46399</v>
      </c>
      <c r="K22" s="131">
        <f t="shared" si="2"/>
        <v>46399</v>
      </c>
      <c r="L22" s="107">
        <f t="shared" si="3"/>
        <v>46414</v>
      </c>
      <c r="M22" s="72"/>
    </row>
    <row r="23" spans="1:14" s="13" customFormat="1" ht="19.5" hidden="1" customHeight="1" x14ac:dyDescent="0.25">
      <c r="A23" s="50"/>
      <c r="B23" s="63"/>
      <c r="C23" s="64"/>
      <c r="D23" s="75"/>
      <c r="E23" s="65"/>
      <c r="F23" s="65"/>
      <c r="G23" s="65"/>
      <c r="H23" s="111">
        <f>(G23+1)</f>
        <v>1</v>
      </c>
      <c r="I23" s="62"/>
      <c r="J23" s="12"/>
    </row>
    <row r="24" spans="1:14" ht="18.75" customHeight="1" x14ac:dyDescent="0.25">
      <c r="B24" s="133" t="s">
        <v>77</v>
      </c>
      <c r="C24" s="112"/>
      <c r="D24" s="112"/>
      <c r="E24" s="112"/>
      <c r="F24" s="112"/>
      <c r="G24" s="112"/>
      <c r="H24" s="112"/>
      <c r="I24" s="112"/>
      <c r="J24" s="113"/>
      <c r="K24" s="113"/>
      <c r="L24" s="113"/>
      <c r="M24" s="113"/>
      <c r="N24" s="113"/>
    </row>
    <row r="25" spans="1:14" x14ac:dyDescent="0.2">
      <c r="B25" s="10"/>
      <c r="C25" s="10"/>
      <c r="D25" s="76"/>
      <c r="E25" s="10"/>
      <c r="F25" s="10"/>
      <c r="G25" s="10"/>
      <c r="H25" s="10"/>
      <c r="I25" s="10"/>
    </row>
    <row r="26" spans="1:14" ht="43.5" customHeight="1" thickBot="1" x14ac:dyDescent="0.3">
      <c r="B26" s="191" t="s">
        <v>78</v>
      </c>
      <c r="C26" s="191"/>
      <c r="D26" s="191"/>
      <c r="E26" s="191"/>
      <c r="F26" s="191"/>
      <c r="G26" s="191"/>
      <c r="H26" s="202"/>
      <c r="I26" s="202"/>
      <c r="J26" s="202"/>
      <c r="K26" s="202"/>
      <c r="L26" s="100"/>
      <c r="M26" s="100"/>
      <c r="N26" s="100"/>
    </row>
    <row r="27" spans="1:14" ht="30" customHeight="1" x14ac:dyDescent="0.25">
      <c r="B27" s="189" t="s">
        <v>1</v>
      </c>
      <c r="C27" s="177" t="s">
        <v>2</v>
      </c>
      <c r="D27" s="177" t="s">
        <v>79</v>
      </c>
      <c r="E27" s="176" t="s">
        <v>4</v>
      </c>
      <c r="F27" s="176" t="s">
        <v>56</v>
      </c>
      <c r="G27" s="176" t="s">
        <v>34</v>
      </c>
      <c r="H27" s="180"/>
      <c r="I27" s="180"/>
      <c r="J27" s="180"/>
      <c r="K27" s="180"/>
      <c r="L27" s="102"/>
      <c r="M27" s="102"/>
      <c r="N27" s="102"/>
    </row>
    <row r="28" spans="1:14" ht="18" customHeight="1" x14ac:dyDescent="0.25">
      <c r="B28" s="190"/>
      <c r="C28" s="185"/>
      <c r="D28" s="185"/>
      <c r="E28" s="185"/>
      <c r="F28" s="185"/>
      <c r="G28" s="185"/>
      <c r="H28" s="181"/>
      <c r="I28" s="181"/>
      <c r="J28" s="181"/>
      <c r="K28" s="181"/>
    </row>
    <row r="29" spans="1:14" s="135" customFormat="1" ht="21" customHeight="1" x14ac:dyDescent="0.25">
      <c r="A29" s="126"/>
      <c r="B29" s="129" t="s">
        <v>80</v>
      </c>
      <c r="C29" s="152" t="s">
        <v>81</v>
      </c>
      <c r="D29" s="131">
        <f>E29</f>
        <v>46303</v>
      </c>
      <c r="E29" s="131">
        <v>46303</v>
      </c>
      <c r="F29" s="131">
        <v>46310</v>
      </c>
      <c r="G29" s="131">
        <v>46327</v>
      </c>
      <c r="H29" s="175"/>
      <c r="I29" s="175"/>
      <c r="J29" s="175"/>
      <c r="K29" s="175"/>
      <c r="L29" s="139"/>
    </row>
    <row r="30" spans="1:14" s="135" customFormat="1" ht="21" customHeight="1" x14ac:dyDescent="0.25">
      <c r="A30" s="126"/>
      <c r="B30" s="129" t="s">
        <v>82</v>
      </c>
      <c r="C30" s="152" t="s">
        <v>83</v>
      </c>
      <c r="D30" s="131">
        <f>E30</f>
        <v>46321</v>
      </c>
      <c r="E30" s="131">
        <v>46321</v>
      </c>
      <c r="F30" s="131">
        <v>46328</v>
      </c>
      <c r="G30" s="131">
        <v>46341</v>
      </c>
      <c r="H30" s="175"/>
      <c r="I30" s="175"/>
      <c r="J30" s="175"/>
      <c r="K30" s="175"/>
      <c r="L30" s="140"/>
    </row>
    <row r="31" spans="1:14" s="135" customFormat="1" ht="21" customHeight="1" x14ac:dyDescent="0.25">
      <c r="A31" s="141"/>
      <c r="B31" s="129" t="s">
        <v>84</v>
      </c>
      <c r="C31" s="152" t="s">
        <v>85</v>
      </c>
      <c r="D31" s="131">
        <f>E31</f>
        <v>46330</v>
      </c>
      <c r="E31" s="131">
        <v>46330</v>
      </c>
      <c r="F31" s="131">
        <v>46338</v>
      </c>
      <c r="G31" s="131">
        <v>46355</v>
      </c>
      <c r="H31" s="175"/>
      <c r="I31" s="175"/>
      <c r="J31" s="175"/>
      <c r="K31" s="175"/>
      <c r="L31" s="139"/>
    </row>
    <row r="32" spans="1:14" s="135" customFormat="1" ht="21" customHeight="1" x14ac:dyDescent="0.25">
      <c r="A32" s="141"/>
      <c r="B32" s="129" t="s">
        <v>86</v>
      </c>
      <c r="C32" s="152" t="s">
        <v>87</v>
      </c>
      <c r="D32" s="131">
        <f>E32</f>
        <v>46337</v>
      </c>
      <c r="E32" s="131">
        <v>46337</v>
      </c>
      <c r="F32" s="131">
        <v>46345</v>
      </c>
      <c r="G32" s="131">
        <v>46362</v>
      </c>
      <c r="H32" s="175"/>
      <c r="I32" s="175"/>
      <c r="J32" s="175"/>
      <c r="K32" s="175"/>
      <c r="L32" s="140"/>
    </row>
    <row r="33" spans="2:14" ht="18.95" customHeight="1" x14ac:dyDescent="0.25">
      <c r="B33" s="142" t="s">
        <v>88</v>
      </c>
      <c r="C33" s="143"/>
      <c r="D33" s="143"/>
      <c r="E33" s="143"/>
      <c r="F33" s="143"/>
      <c r="G33" s="143"/>
      <c r="H33" s="113"/>
      <c r="I33" s="117"/>
      <c r="J33" s="113"/>
      <c r="K33" s="113"/>
      <c r="L33" s="113"/>
      <c r="M33" s="113"/>
      <c r="N33" s="113"/>
    </row>
    <row r="34" spans="2:14" x14ac:dyDescent="0.25">
      <c r="B34" s="80"/>
      <c r="C34" s="79"/>
      <c r="D34" s="79"/>
      <c r="E34" s="79"/>
      <c r="F34" s="79"/>
      <c r="G34" s="79"/>
      <c r="H34" s="79"/>
    </row>
    <row r="35" spans="2:14" ht="43.5" customHeight="1" thickBot="1" x14ac:dyDescent="0.3">
      <c r="B35" s="191" t="s">
        <v>89</v>
      </c>
      <c r="C35" s="191"/>
      <c r="D35" s="191"/>
      <c r="E35" s="191"/>
      <c r="F35" s="191"/>
      <c r="G35" s="191"/>
      <c r="H35" s="202"/>
      <c r="I35" s="202"/>
      <c r="J35" s="202"/>
      <c r="K35" s="202"/>
      <c r="L35" s="100"/>
      <c r="M35" s="100"/>
      <c r="N35" s="100"/>
    </row>
    <row r="36" spans="2:14" ht="30" customHeight="1" x14ac:dyDescent="0.25">
      <c r="B36" s="189" t="s">
        <v>1</v>
      </c>
      <c r="C36" s="177" t="s">
        <v>2</v>
      </c>
      <c r="D36" s="177" t="s">
        <v>79</v>
      </c>
      <c r="E36" s="176" t="s">
        <v>4</v>
      </c>
      <c r="F36" s="176" t="s">
        <v>56</v>
      </c>
      <c r="G36" s="176" t="s">
        <v>35</v>
      </c>
      <c r="H36" s="180"/>
      <c r="I36" s="180"/>
      <c r="J36" s="180"/>
      <c r="K36" s="180"/>
      <c r="L36" s="102"/>
      <c r="M36" s="102"/>
      <c r="N36" s="102"/>
    </row>
    <row r="37" spans="2:14" ht="18" customHeight="1" x14ac:dyDescent="0.25">
      <c r="B37" s="189"/>
      <c r="C37" s="177"/>
      <c r="D37" s="185"/>
      <c r="E37" s="177"/>
      <c r="F37" s="177"/>
      <c r="G37" s="177"/>
      <c r="H37" s="181"/>
      <c r="I37" s="181"/>
      <c r="J37" s="181"/>
      <c r="K37" s="181"/>
      <c r="L37" s="102"/>
      <c r="M37" s="102"/>
      <c r="N37" s="102"/>
    </row>
    <row r="38" spans="2:14" ht="21" customHeight="1" x14ac:dyDescent="0.25">
      <c r="B38" s="129" t="s">
        <v>90</v>
      </c>
      <c r="C38" s="152" t="s">
        <v>91</v>
      </c>
      <c r="D38" s="131">
        <f>E38</f>
        <v>46294</v>
      </c>
      <c r="E38" s="131">
        <v>46294</v>
      </c>
      <c r="F38" s="131">
        <v>46302</v>
      </c>
      <c r="G38" s="131">
        <v>46324</v>
      </c>
      <c r="H38" s="175"/>
      <c r="I38" s="175"/>
      <c r="J38" s="175"/>
      <c r="K38" s="175"/>
      <c r="L38" s="109"/>
    </row>
    <row r="39" spans="2:14" ht="21" customHeight="1" x14ac:dyDescent="0.25">
      <c r="B39" s="129" t="s">
        <v>92</v>
      </c>
      <c r="C39" s="152" t="s">
        <v>93</v>
      </c>
      <c r="D39" s="131">
        <f>E39</f>
        <v>46301</v>
      </c>
      <c r="E39" s="131">
        <v>46301</v>
      </c>
      <c r="F39" s="131">
        <v>46309</v>
      </c>
      <c r="G39" s="131">
        <v>46331</v>
      </c>
      <c r="H39" s="175"/>
      <c r="I39" s="175"/>
      <c r="J39" s="175"/>
      <c r="K39" s="175"/>
      <c r="L39" s="115"/>
    </row>
    <row r="40" spans="2:14" ht="21" customHeight="1" x14ac:dyDescent="0.25">
      <c r="B40" s="129" t="s">
        <v>94</v>
      </c>
      <c r="C40" s="152" t="s">
        <v>95</v>
      </c>
      <c r="D40" s="131">
        <f>E40</f>
        <v>46308</v>
      </c>
      <c r="E40" s="131">
        <v>46308</v>
      </c>
      <c r="F40" s="131">
        <v>46316</v>
      </c>
      <c r="G40" s="131">
        <v>46338</v>
      </c>
      <c r="H40" s="175"/>
      <c r="I40" s="175"/>
      <c r="J40" s="175"/>
      <c r="K40" s="175"/>
      <c r="L40" s="109"/>
    </row>
    <row r="41" spans="2:14" ht="18.95" customHeight="1" x14ac:dyDescent="0.25">
      <c r="B41" s="142" t="s">
        <v>88</v>
      </c>
      <c r="C41" s="147"/>
      <c r="D41" s="147"/>
      <c r="E41" s="148"/>
      <c r="F41" s="148"/>
      <c r="G41" s="148"/>
      <c r="H41" s="118"/>
      <c r="I41" s="119"/>
      <c r="J41" s="113"/>
      <c r="K41" s="113"/>
      <c r="L41" s="113"/>
      <c r="M41" s="113"/>
      <c r="N41" s="113"/>
    </row>
    <row r="42" spans="2:14" ht="18" customHeight="1" x14ac:dyDescent="0.3">
      <c r="B42" s="80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91" t="s">
        <v>96</v>
      </c>
      <c r="C43" s="191"/>
      <c r="D43" s="191"/>
      <c r="E43" s="191"/>
      <c r="F43" s="191"/>
      <c r="G43" s="191"/>
      <c r="H43" s="191"/>
      <c r="I43" s="191"/>
      <c r="J43" s="202"/>
      <c r="K43" s="202"/>
      <c r="L43" s="100"/>
      <c r="M43" s="100"/>
      <c r="N43" s="100"/>
    </row>
    <row r="44" spans="2:14" ht="30" customHeight="1" x14ac:dyDescent="0.25">
      <c r="B44" s="189" t="s">
        <v>1</v>
      </c>
      <c r="C44" s="177" t="s">
        <v>2</v>
      </c>
      <c r="D44" s="177" t="s">
        <v>79</v>
      </c>
      <c r="E44" s="176" t="s">
        <v>4</v>
      </c>
      <c r="F44" s="176" t="s">
        <v>56</v>
      </c>
      <c r="G44" s="176" t="s">
        <v>28</v>
      </c>
      <c r="H44" s="176" t="s">
        <v>97</v>
      </c>
      <c r="I44" s="176" t="s">
        <v>98</v>
      </c>
      <c r="J44" s="194"/>
      <c r="K44" s="194"/>
      <c r="L44" s="102"/>
      <c r="M44" s="102"/>
      <c r="N44" s="102"/>
    </row>
    <row r="45" spans="2:14" ht="18" customHeight="1" x14ac:dyDescent="0.25">
      <c r="B45" s="189"/>
      <c r="C45" s="177"/>
      <c r="D45" s="185"/>
      <c r="E45" s="177"/>
      <c r="F45" s="177"/>
      <c r="G45" s="177"/>
      <c r="H45" s="177"/>
      <c r="I45" s="177"/>
      <c r="J45" s="195"/>
      <c r="K45" s="195"/>
      <c r="L45" s="102"/>
      <c r="M45" s="102"/>
      <c r="N45" s="102"/>
    </row>
    <row r="46" spans="2:14" ht="21" customHeight="1" x14ac:dyDescent="0.25">
      <c r="B46" s="129" t="str">
        <f t="shared" ref="B46:F50" si="4">B56</f>
        <v>OOCL PANAMA</v>
      </c>
      <c r="C46" s="130" t="str">
        <f t="shared" si="4"/>
        <v>336N</v>
      </c>
      <c r="D46" s="131">
        <f t="shared" si="4"/>
        <v>46286</v>
      </c>
      <c r="E46" s="131">
        <f t="shared" si="4"/>
        <v>46286</v>
      </c>
      <c r="F46" s="131">
        <f t="shared" si="4"/>
        <v>46295</v>
      </c>
      <c r="G46" s="131">
        <f>F46+16</f>
        <v>46311</v>
      </c>
      <c r="H46" s="131">
        <f>F46+23</f>
        <v>46318</v>
      </c>
      <c r="I46" s="131">
        <f>F46+26</f>
        <v>46321</v>
      </c>
      <c r="J46" s="175"/>
      <c r="K46" s="175"/>
      <c r="L46" s="109"/>
    </row>
    <row r="47" spans="2:14" ht="21" customHeight="1" x14ac:dyDescent="0.25">
      <c r="B47" s="129" t="str">
        <f t="shared" si="4"/>
        <v>KOTA LAWA</v>
      </c>
      <c r="C47" s="130" t="str">
        <f t="shared" si="4"/>
        <v>111N</v>
      </c>
      <c r="D47" s="131">
        <f t="shared" si="4"/>
        <v>46295</v>
      </c>
      <c r="E47" s="131">
        <f t="shared" si="4"/>
        <v>46295</v>
      </c>
      <c r="F47" s="131">
        <f t="shared" si="4"/>
        <v>46304</v>
      </c>
      <c r="G47" s="131">
        <f>F47+16</f>
        <v>46320</v>
      </c>
      <c r="H47" s="131">
        <f>F47+23</f>
        <v>46327</v>
      </c>
      <c r="I47" s="131">
        <f>F47+26</f>
        <v>46330</v>
      </c>
      <c r="J47" s="175"/>
      <c r="K47" s="175"/>
      <c r="L47" s="115"/>
    </row>
    <row r="48" spans="2:14" ht="21" customHeight="1" x14ac:dyDescent="0.25">
      <c r="B48" s="129" t="str">
        <f t="shared" si="4"/>
        <v>OOCL CHICAGO</v>
      </c>
      <c r="C48" s="130" t="str">
        <f t="shared" si="4"/>
        <v>123N</v>
      </c>
      <c r="D48" s="131">
        <f t="shared" si="4"/>
        <v>46303</v>
      </c>
      <c r="E48" s="131">
        <f t="shared" si="4"/>
        <v>46303</v>
      </c>
      <c r="F48" s="131">
        <f t="shared" si="4"/>
        <v>46312</v>
      </c>
      <c r="G48" s="131">
        <f>F48+16</f>
        <v>46328</v>
      </c>
      <c r="H48" s="131">
        <f>F48+23</f>
        <v>46335</v>
      </c>
      <c r="I48" s="131">
        <f>F48+26</f>
        <v>46338</v>
      </c>
      <c r="J48" s="175"/>
      <c r="K48" s="175"/>
      <c r="L48" s="109"/>
    </row>
    <row r="49" spans="1:14" ht="21" customHeight="1" x14ac:dyDescent="0.25">
      <c r="B49" s="129" t="str">
        <f t="shared" si="4"/>
        <v>JOGELA</v>
      </c>
      <c r="C49" s="130" t="str">
        <f t="shared" si="4"/>
        <v>217N</v>
      </c>
      <c r="D49" s="131">
        <f t="shared" si="4"/>
        <v>46310</v>
      </c>
      <c r="E49" s="131">
        <f t="shared" si="4"/>
        <v>46310</v>
      </c>
      <c r="F49" s="131">
        <f t="shared" si="4"/>
        <v>46320</v>
      </c>
      <c r="G49" s="131">
        <f>F49+16</f>
        <v>46336</v>
      </c>
      <c r="H49" s="131">
        <f>F49+23</f>
        <v>46343</v>
      </c>
      <c r="I49" s="131">
        <f>F49+26</f>
        <v>46346</v>
      </c>
      <c r="J49" s="175"/>
      <c r="K49" s="175"/>
      <c r="L49" s="115"/>
    </row>
    <row r="50" spans="1:14" ht="21" customHeight="1" x14ac:dyDescent="0.25">
      <c r="B50" s="129" t="str">
        <f t="shared" si="4"/>
        <v>COSCO GENOA</v>
      </c>
      <c r="C50" s="130" t="str">
        <f t="shared" si="4"/>
        <v>105N</v>
      </c>
      <c r="D50" s="131">
        <f t="shared" si="4"/>
        <v>46317</v>
      </c>
      <c r="E50" s="131">
        <f t="shared" si="4"/>
        <v>46317</v>
      </c>
      <c r="F50" s="131">
        <f t="shared" si="4"/>
        <v>46327</v>
      </c>
      <c r="G50" s="131">
        <f>F50+16</f>
        <v>46343</v>
      </c>
      <c r="H50" s="131">
        <f>F50+23</f>
        <v>46350</v>
      </c>
      <c r="I50" s="131">
        <f>F50+26</f>
        <v>46353</v>
      </c>
      <c r="J50" s="175"/>
      <c r="K50" s="175"/>
      <c r="L50" s="109"/>
    </row>
    <row r="51" spans="1:14" ht="18.95" customHeight="1" x14ac:dyDescent="0.25">
      <c r="B51" s="142" t="s">
        <v>88</v>
      </c>
      <c r="C51" s="148"/>
      <c r="D51" s="148"/>
      <c r="E51" s="143"/>
      <c r="F51" s="143"/>
      <c r="G51" s="143"/>
      <c r="H51" s="143"/>
      <c r="I51" s="143"/>
      <c r="J51" s="113"/>
      <c r="K51" s="113"/>
      <c r="L51" s="113"/>
      <c r="M51" s="113"/>
      <c r="N51" s="113"/>
    </row>
    <row r="52" spans="1:14" x14ac:dyDescent="0.25">
      <c r="B52" s="182"/>
      <c r="C52" s="183"/>
      <c r="D52" s="183"/>
      <c r="E52" s="184"/>
      <c r="F52" s="184"/>
      <c r="G52" s="184"/>
      <c r="H52" s="184"/>
      <c r="I52" s="8"/>
    </row>
    <row r="53" spans="1:14" ht="43.5" customHeight="1" thickBot="1" x14ac:dyDescent="0.3">
      <c r="B53" s="191" t="s">
        <v>0</v>
      </c>
      <c r="C53" s="191"/>
      <c r="D53" s="191"/>
      <c r="E53" s="191"/>
      <c r="F53" s="191"/>
      <c r="G53" s="191"/>
      <c r="H53" s="202"/>
      <c r="I53" s="202"/>
      <c r="J53" s="202"/>
      <c r="K53" s="202"/>
      <c r="L53" s="100"/>
      <c r="M53" s="100"/>
      <c r="N53" s="100"/>
    </row>
    <row r="54" spans="1:14" ht="30" customHeight="1" x14ac:dyDescent="0.25">
      <c r="B54" s="189" t="s">
        <v>1</v>
      </c>
      <c r="C54" s="177" t="s">
        <v>2</v>
      </c>
      <c r="D54" s="177" t="s">
        <v>79</v>
      </c>
      <c r="E54" s="176" t="s">
        <v>4</v>
      </c>
      <c r="F54" s="176" t="s">
        <v>56</v>
      </c>
      <c r="G54" s="176" t="s">
        <v>6</v>
      </c>
      <c r="H54" s="180"/>
      <c r="I54" s="180"/>
      <c r="J54" s="180"/>
      <c r="K54" s="180"/>
      <c r="L54" s="102"/>
      <c r="M54" s="102"/>
      <c r="N54" s="102"/>
    </row>
    <row r="55" spans="1:14" ht="18" customHeight="1" x14ac:dyDescent="0.25">
      <c r="B55" s="189"/>
      <c r="C55" s="177"/>
      <c r="D55" s="185"/>
      <c r="E55" s="177"/>
      <c r="F55" s="177"/>
      <c r="G55" s="177"/>
      <c r="H55" s="181"/>
      <c r="I55" s="181"/>
      <c r="J55" s="181"/>
      <c r="K55" s="181"/>
      <c r="L55" s="102"/>
      <c r="M55" s="102"/>
      <c r="N55" s="102"/>
    </row>
    <row r="56" spans="1:14" ht="21" customHeight="1" x14ac:dyDescent="0.25">
      <c r="A56" s="51"/>
      <c r="B56" s="129" t="s">
        <v>16</v>
      </c>
      <c r="C56" s="130" t="s">
        <v>99</v>
      </c>
      <c r="D56" s="131">
        <f t="shared" ref="D56:D61" si="5">E56</f>
        <v>46286</v>
      </c>
      <c r="E56" s="131">
        <v>46286</v>
      </c>
      <c r="F56" s="131">
        <v>46295</v>
      </c>
      <c r="G56" s="131">
        <v>46313</v>
      </c>
      <c r="H56" s="175"/>
      <c r="I56" s="175"/>
      <c r="J56" s="175"/>
      <c r="K56" s="175"/>
      <c r="L56" s="109"/>
    </row>
    <row r="57" spans="1:14" ht="21" customHeight="1" x14ac:dyDescent="0.25">
      <c r="A57" s="51"/>
      <c r="B57" s="129" t="s">
        <v>9</v>
      </c>
      <c r="C57" s="130" t="s">
        <v>10</v>
      </c>
      <c r="D57" s="131">
        <f t="shared" si="5"/>
        <v>46295</v>
      </c>
      <c r="E57" s="131">
        <v>46295</v>
      </c>
      <c r="F57" s="131">
        <v>46304</v>
      </c>
      <c r="G57" s="131">
        <v>46320</v>
      </c>
      <c r="H57" s="175"/>
      <c r="I57" s="175"/>
      <c r="J57" s="175"/>
      <c r="K57" s="175"/>
      <c r="L57" s="115"/>
    </row>
    <row r="58" spans="1:14" ht="21" customHeight="1" x14ac:dyDescent="0.25">
      <c r="A58" s="51"/>
      <c r="B58" s="129" t="s">
        <v>11</v>
      </c>
      <c r="C58" s="130" t="s">
        <v>12</v>
      </c>
      <c r="D58" s="131">
        <f t="shared" si="5"/>
        <v>46303</v>
      </c>
      <c r="E58" s="131">
        <v>46303</v>
      </c>
      <c r="F58" s="131">
        <v>46312</v>
      </c>
      <c r="G58" s="131">
        <v>46327</v>
      </c>
      <c r="H58" s="175"/>
      <c r="I58" s="175"/>
      <c r="J58" s="175"/>
      <c r="K58" s="175"/>
      <c r="L58" s="109"/>
    </row>
    <row r="59" spans="1:14" ht="21" customHeight="1" x14ac:dyDescent="0.25">
      <c r="A59" s="51"/>
      <c r="B59" s="129" t="s">
        <v>13</v>
      </c>
      <c r="C59" s="130" t="s">
        <v>14</v>
      </c>
      <c r="D59" s="131">
        <f t="shared" si="5"/>
        <v>46310</v>
      </c>
      <c r="E59" s="131">
        <v>46310</v>
      </c>
      <c r="F59" s="131">
        <v>46320</v>
      </c>
      <c r="G59" s="131">
        <v>46334</v>
      </c>
      <c r="H59" s="175"/>
      <c r="I59" s="175"/>
      <c r="J59" s="175"/>
      <c r="K59" s="175"/>
      <c r="L59" s="115"/>
    </row>
    <row r="60" spans="1:14" ht="21" customHeight="1" x14ac:dyDescent="0.25">
      <c r="A60" s="51"/>
      <c r="B60" s="129" t="s">
        <v>7</v>
      </c>
      <c r="C60" s="130" t="s">
        <v>15</v>
      </c>
      <c r="D60" s="131">
        <f t="shared" si="5"/>
        <v>46317</v>
      </c>
      <c r="E60" s="131">
        <v>46317</v>
      </c>
      <c r="F60" s="131">
        <v>46327</v>
      </c>
      <c r="G60" s="131">
        <v>46341</v>
      </c>
      <c r="H60" s="175"/>
      <c r="I60" s="175"/>
      <c r="J60" s="175"/>
      <c r="K60" s="175"/>
      <c r="L60" s="109"/>
    </row>
    <row r="61" spans="1:14" ht="21" customHeight="1" x14ac:dyDescent="0.25">
      <c r="A61" s="78"/>
      <c r="B61" s="129" t="s">
        <v>16</v>
      </c>
      <c r="C61" s="130" t="s">
        <v>17</v>
      </c>
      <c r="D61" s="131">
        <f t="shared" si="5"/>
        <v>46325</v>
      </c>
      <c r="E61" s="131">
        <v>46325</v>
      </c>
      <c r="F61" s="131">
        <v>46334</v>
      </c>
      <c r="G61" s="131">
        <v>46348</v>
      </c>
      <c r="H61" s="175"/>
      <c r="I61" s="175"/>
      <c r="J61" s="175"/>
      <c r="K61" s="175"/>
      <c r="L61" s="115"/>
    </row>
    <row r="62" spans="1:14" ht="18.95" customHeight="1" x14ac:dyDescent="0.25">
      <c r="B62" s="142" t="s">
        <v>88</v>
      </c>
      <c r="C62" s="147"/>
      <c r="D62" s="147"/>
      <c r="E62" s="148"/>
      <c r="F62" s="148"/>
      <c r="G62" s="148"/>
      <c r="H62" s="120"/>
      <c r="I62" s="113"/>
      <c r="J62" s="113"/>
      <c r="K62" s="113"/>
      <c r="L62" s="113"/>
      <c r="M62" s="113"/>
      <c r="N62" s="113"/>
    </row>
    <row r="63" spans="1:14" ht="18" customHeight="1" x14ac:dyDescent="0.3">
      <c r="B63" s="81"/>
      <c r="C63" s="22"/>
      <c r="D63" s="77"/>
      <c r="E63" s="18"/>
      <c r="F63" s="18"/>
      <c r="G63" s="18"/>
      <c r="H63" s="19"/>
      <c r="I63" s="20"/>
    </row>
    <row r="64" spans="1:14" ht="43.5" customHeight="1" thickBot="1" x14ac:dyDescent="0.3">
      <c r="B64" s="191" t="s">
        <v>100</v>
      </c>
      <c r="C64" s="191"/>
      <c r="D64" s="191"/>
      <c r="E64" s="191"/>
      <c r="F64" s="191"/>
      <c r="G64" s="191"/>
      <c r="H64" s="191"/>
      <c r="I64" s="191"/>
      <c r="J64" s="191"/>
      <c r="K64" s="202"/>
      <c r="L64" s="100"/>
      <c r="M64" s="100"/>
      <c r="N64" s="100"/>
    </row>
    <row r="65" spans="2:14" ht="30" customHeight="1" x14ac:dyDescent="0.25">
      <c r="B65" s="189" t="s">
        <v>1</v>
      </c>
      <c r="C65" s="177" t="s">
        <v>2</v>
      </c>
      <c r="D65" s="177" t="s">
        <v>79</v>
      </c>
      <c r="E65" s="176" t="s">
        <v>4</v>
      </c>
      <c r="F65" s="176" t="s">
        <v>56</v>
      </c>
      <c r="G65" s="176" t="s">
        <v>6</v>
      </c>
      <c r="H65" s="176" t="s">
        <v>21</v>
      </c>
      <c r="I65" s="176" t="s">
        <v>22</v>
      </c>
      <c r="J65" s="176" t="s">
        <v>101</v>
      </c>
      <c r="K65" s="194"/>
      <c r="L65" s="102"/>
      <c r="M65" s="102"/>
      <c r="N65" s="102"/>
    </row>
    <row r="66" spans="2:14" ht="18" customHeight="1" x14ac:dyDescent="0.25">
      <c r="B66" s="189"/>
      <c r="C66" s="177"/>
      <c r="D66" s="185"/>
      <c r="E66" s="177"/>
      <c r="F66" s="177"/>
      <c r="G66" s="177"/>
      <c r="H66" s="177"/>
      <c r="I66" s="177"/>
      <c r="J66" s="177"/>
      <c r="K66" s="195"/>
      <c r="L66" s="102"/>
      <c r="M66" s="102"/>
      <c r="N66" s="102"/>
    </row>
    <row r="67" spans="2:14" ht="21" customHeight="1" x14ac:dyDescent="0.25">
      <c r="B67" s="129" t="str">
        <f t="shared" ref="B67:G72" si="6">B56</f>
        <v>OOCL PANAMA</v>
      </c>
      <c r="C67" s="130" t="str">
        <f t="shared" si="6"/>
        <v>336N</v>
      </c>
      <c r="D67" s="131">
        <f t="shared" si="6"/>
        <v>46286</v>
      </c>
      <c r="E67" s="131">
        <f t="shared" si="6"/>
        <v>46286</v>
      </c>
      <c r="F67" s="131">
        <f t="shared" si="6"/>
        <v>46295</v>
      </c>
      <c r="G67" s="131">
        <f t="shared" si="6"/>
        <v>46313</v>
      </c>
      <c r="H67" s="131">
        <f t="shared" ref="H67:H72" si="7">F67+26</f>
        <v>46321</v>
      </c>
      <c r="I67" s="131">
        <f t="shared" ref="I67:J72" si="8">F67+26</f>
        <v>46321</v>
      </c>
      <c r="J67" s="131">
        <f t="shared" si="8"/>
        <v>46339</v>
      </c>
      <c r="K67" s="175"/>
      <c r="L67" s="115"/>
    </row>
    <row r="68" spans="2:14" ht="21" customHeight="1" x14ac:dyDescent="0.25">
      <c r="B68" s="129" t="str">
        <f t="shared" si="6"/>
        <v>KOTA LAWA</v>
      </c>
      <c r="C68" s="130" t="str">
        <f t="shared" si="6"/>
        <v>111N</v>
      </c>
      <c r="D68" s="131">
        <f t="shared" si="6"/>
        <v>46295</v>
      </c>
      <c r="E68" s="131">
        <f t="shared" si="6"/>
        <v>46295</v>
      </c>
      <c r="F68" s="131">
        <f t="shared" si="6"/>
        <v>46304</v>
      </c>
      <c r="G68" s="131">
        <f t="shared" si="6"/>
        <v>46320</v>
      </c>
      <c r="H68" s="131">
        <f t="shared" si="7"/>
        <v>46330</v>
      </c>
      <c r="I68" s="131">
        <f t="shared" si="8"/>
        <v>46330</v>
      </c>
      <c r="J68" s="131">
        <f t="shared" si="8"/>
        <v>46346</v>
      </c>
      <c r="K68" s="175"/>
      <c r="L68" s="109"/>
    </row>
    <row r="69" spans="2:14" ht="21" customHeight="1" x14ac:dyDescent="0.25">
      <c r="B69" s="129" t="str">
        <f t="shared" si="6"/>
        <v>OOCL CHICAGO</v>
      </c>
      <c r="C69" s="130" t="str">
        <f t="shared" si="6"/>
        <v>123N</v>
      </c>
      <c r="D69" s="131">
        <f t="shared" si="6"/>
        <v>46303</v>
      </c>
      <c r="E69" s="131">
        <f t="shared" si="6"/>
        <v>46303</v>
      </c>
      <c r="F69" s="131">
        <f t="shared" si="6"/>
        <v>46312</v>
      </c>
      <c r="G69" s="131">
        <f t="shared" si="6"/>
        <v>46327</v>
      </c>
      <c r="H69" s="131">
        <f t="shared" si="7"/>
        <v>46338</v>
      </c>
      <c r="I69" s="131">
        <f t="shared" si="8"/>
        <v>46338</v>
      </c>
      <c r="J69" s="131">
        <f t="shared" si="8"/>
        <v>46353</v>
      </c>
      <c r="K69" s="175"/>
      <c r="L69" s="115"/>
    </row>
    <row r="70" spans="2:14" ht="21" customHeight="1" x14ac:dyDescent="0.25">
      <c r="B70" s="129" t="str">
        <f t="shared" si="6"/>
        <v>JOGELA</v>
      </c>
      <c r="C70" s="130" t="str">
        <f t="shared" si="6"/>
        <v>217N</v>
      </c>
      <c r="D70" s="131">
        <f t="shared" si="6"/>
        <v>46310</v>
      </c>
      <c r="E70" s="131">
        <f t="shared" si="6"/>
        <v>46310</v>
      </c>
      <c r="F70" s="131">
        <f t="shared" si="6"/>
        <v>46320</v>
      </c>
      <c r="G70" s="131">
        <f t="shared" si="6"/>
        <v>46334</v>
      </c>
      <c r="H70" s="131">
        <f t="shared" si="7"/>
        <v>46346</v>
      </c>
      <c r="I70" s="131">
        <f t="shared" si="8"/>
        <v>46346</v>
      </c>
      <c r="J70" s="131">
        <f t="shared" si="8"/>
        <v>46360</v>
      </c>
      <c r="K70" s="175"/>
      <c r="L70" s="109"/>
    </row>
    <row r="71" spans="2:14" ht="21" customHeight="1" x14ac:dyDescent="0.25">
      <c r="B71" s="129" t="str">
        <f t="shared" si="6"/>
        <v>COSCO GENOA</v>
      </c>
      <c r="C71" s="130" t="str">
        <f t="shared" si="6"/>
        <v>105N</v>
      </c>
      <c r="D71" s="131">
        <f t="shared" si="6"/>
        <v>46317</v>
      </c>
      <c r="E71" s="131">
        <f t="shared" si="6"/>
        <v>46317</v>
      </c>
      <c r="F71" s="131">
        <f t="shared" si="6"/>
        <v>46327</v>
      </c>
      <c r="G71" s="131">
        <f t="shared" si="6"/>
        <v>46341</v>
      </c>
      <c r="H71" s="131">
        <f t="shared" si="7"/>
        <v>46353</v>
      </c>
      <c r="I71" s="131">
        <f t="shared" si="8"/>
        <v>46353</v>
      </c>
      <c r="J71" s="131">
        <f t="shared" si="8"/>
        <v>46367</v>
      </c>
      <c r="K71" s="175"/>
      <c r="L71" s="115"/>
    </row>
    <row r="72" spans="2:14" ht="21" customHeight="1" x14ac:dyDescent="0.25">
      <c r="B72" s="129" t="str">
        <f t="shared" si="6"/>
        <v>OOCL PANAMA</v>
      </c>
      <c r="C72" s="130" t="str">
        <f t="shared" si="6"/>
        <v>337N</v>
      </c>
      <c r="D72" s="131">
        <f t="shared" si="6"/>
        <v>46325</v>
      </c>
      <c r="E72" s="131">
        <f t="shared" si="6"/>
        <v>46325</v>
      </c>
      <c r="F72" s="131">
        <f t="shared" si="6"/>
        <v>46334</v>
      </c>
      <c r="G72" s="131">
        <f t="shared" si="6"/>
        <v>46348</v>
      </c>
      <c r="H72" s="131">
        <f t="shared" si="7"/>
        <v>46360</v>
      </c>
      <c r="I72" s="131">
        <f t="shared" si="8"/>
        <v>46360</v>
      </c>
      <c r="J72" s="131">
        <f t="shared" si="8"/>
        <v>46374</v>
      </c>
      <c r="K72" s="175"/>
      <c r="L72" s="109"/>
    </row>
    <row r="73" spans="2:14" ht="18.95" customHeight="1" x14ac:dyDescent="0.25">
      <c r="B73" s="142" t="s">
        <v>88</v>
      </c>
      <c r="C73" s="147"/>
      <c r="D73" s="147"/>
      <c r="E73" s="148"/>
      <c r="F73" s="148"/>
      <c r="G73" s="148"/>
      <c r="H73" s="149"/>
      <c r="I73" s="143"/>
      <c r="J73" s="143"/>
      <c r="K73" s="113"/>
      <c r="L73" s="113"/>
      <c r="M73" s="113"/>
      <c r="N73" s="113"/>
    </row>
    <row r="74" spans="2:14" ht="18" customHeight="1" x14ac:dyDescent="0.3">
      <c r="B74" s="80"/>
      <c r="C74" s="22"/>
      <c r="D74" s="77"/>
      <c r="E74" s="18"/>
      <c r="F74" s="18"/>
      <c r="G74" s="18"/>
      <c r="H74" s="19"/>
      <c r="I74" s="20"/>
    </row>
    <row r="75" spans="2:14" ht="43.5" customHeight="1" thickBot="1" x14ac:dyDescent="0.3">
      <c r="B75" s="191" t="s">
        <v>36</v>
      </c>
      <c r="C75" s="191"/>
      <c r="D75" s="191"/>
      <c r="E75" s="191"/>
      <c r="F75" s="191"/>
      <c r="G75" s="191"/>
      <c r="H75" s="191"/>
      <c r="I75" s="191"/>
      <c r="J75" s="191"/>
      <c r="K75" s="202"/>
      <c r="L75" s="100"/>
      <c r="M75" s="100"/>
      <c r="N75" s="100"/>
    </row>
    <row r="76" spans="2:14" ht="30" customHeight="1" x14ac:dyDescent="0.25">
      <c r="B76" s="189" t="s">
        <v>1</v>
      </c>
      <c r="C76" s="177" t="s">
        <v>2</v>
      </c>
      <c r="D76" s="177" t="s">
        <v>79</v>
      </c>
      <c r="E76" s="176" t="s">
        <v>4</v>
      </c>
      <c r="F76" s="176" t="s">
        <v>56</v>
      </c>
      <c r="G76" s="176" t="s">
        <v>6</v>
      </c>
      <c r="H76" s="176" t="s">
        <v>37</v>
      </c>
      <c r="I76" s="176" t="s">
        <v>38</v>
      </c>
      <c r="J76" s="176" t="s">
        <v>39</v>
      </c>
      <c r="K76" s="194"/>
      <c r="L76" s="102"/>
      <c r="M76" s="102"/>
      <c r="N76" s="102"/>
    </row>
    <row r="77" spans="2:14" ht="18" customHeight="1" x14ac:dyDescent="0.25">
      <c r="B77" s="189"/>
      <c r="C77" s="177"/>
      <c r="D77" s="185"/>
      <c r="E77" s="177"/>
      <c r="F77" s="177"/>
      <c r="G77" s="177"/>
      <c r="H77" s="177"/>
      <c r="I77" s="177"/>
      <c r="J77" s="177"/>
      <c r="K77" s="195"/>
      <c r="L77" s="102"/>
      <c r="M77" s="102"/>
      <c r="N77" s="102"/>
    </row>
    <row r="78" spans="2:14" ht="21" customHeight="1" x14ac:dyDescent="0.25">
      <c r="B78" s="129" t="str">
        <f t="shared" ref="B78:C83" si="9">B56</f>
        <v>OOCL PANAMA</v>
      </c>
      <c r="C78" s="130" t="str">
        <f t="shared" si="9"/>
        <v>336N</v>
      </c>
      <c r="D78" s="131">
        <f t="shared" ref="D78:D83" si="10">E78</f>
        <v>46286</v>
      </c>
      <c r="E78" s="131">
        <f t="shared" ref="E78:G83" si="11">E56</f>
        <v>46286</v>
      </c>
      <c r="F78" s="131">
        <f t="shared" si="11"/>
        <v>46295</v>
      </c>
      <c r="G78" s="131">
        <f t="shared" si="11"/>
        <v>46313</v>
      </c>
      <c r="H78" s="131">
        <f t="shared" ref="H78:H83" si="12">F78+26</f>
        <v>46321</v>
      </c>
      <c r="I78" s="131">
        <f t="shared" ref="I78:I83" si="13">F78+27</f>
        <v>46322</v>
      </c>
      <c r="J78" s="131">
        <f t="shared" ref="J78:J83" si="14">F78+28</f>
        <v>46323</v>
      </c>
      <c r="K78" s="175"/>
      <c r="L78" s="115"/>
    </row>
    <row r="79" spans="2:14" ht="21" customHeight="1" x14ac:dyDescent="0.25">
      <c r="B79" s="129" t="str">
        <f t="shared" si="9"/>
        <v>KOTA LAWA</v>
      </c>
      <c r="C79" s="130" t="str">
        <f t="shared" si="9"/>
        <v>111N</v>
      </c>
      <c r="D79" s="131">
        <f t="shared" si="10"/>
        <v>46295</v>
      </c>
      <c r="E79" s="131">
        <f t="shared" si="11"/>
        <v>46295</v>
      </c>
      <c r="F79" s="131">
        <f t="shared" si="11"/>
        <v>46304</v>
      </c>
      <c r="G79" s="131">
        <f t="shared" si="11"/>
        <v>46320</v>
      </c>
      <c r="H79" s="131">
        <f t="shared" si="12"/>
        <v>46330</v>
      </c>
      <c r="I79" s="131">
        <f t="shared" si="13"/>
        <v>46331</v>
      </c>
      <c r="J79" s="131">
        <f t="shared" si="14"/>
        <v>46332</v>
      </c>
      <c r="K79" s="175"/>
      <c r="L79" s="109"/>
    </row>
    <row r="80" spans="2:14" ht="21" customHeight="1" x14ac:dyDescent="0.25">
      <c r="B80" s="129" t="str">
        <f t="shared" si="9"/>
        <v>OOCL CHICAGO</v>
      </c>
      <c r="C80" s="130" t="str">
        <f t="shared" si="9"/>
        <v>123N</v>
      </c>
      <c r="D80" s="131">
        <f t="shared" si="10"/>
        <v>46303</v>
      </c>
      <c r="E80" s="131">
        <f t="shared" si="11"/>
        <v>46303</v>
      </c>
      <c r="F80" s="131">
        <f t="shared" si="11"/>
        <v>46312</v>
      </c>
      <c r="G80" s="131">
        <f t="shared" si="11"/>
        <v>46327</v>
      </c>
      <c r="H80" s="131">
        <f t="shared" si="12"/>
        <v>46338</v>
      </c>
      <c r="I80" s="131">
        <f t="shared" si="13"/>
        <v>46339</v>
      </c>
      <c r="J80" s="131">
        <f t="shared" si="14"/>
        <v>46340</v>
      </c>
      <c r="K80" s="175"/>
      <c r="L80" s="115"/>
    </row>
    <row r="81" spans="2:14" ht="21" customHeight="1" x14ac:dyDescent="0.25">
      <c r="B81" s="129" t="str">
        <f t="shared" si="9"/>
        <v>JOGELA</v>
      </c>
      <c r="C81" s="130" t="str">
        <f t="shared" si="9"/>
        <v>217N</v>
      </c>
      <c r="D81" s="131">
        <f t="shared" si="10"/>
        <v>46310</v>
      </c>
      <c r="E81" s="131">
        <f t="shared" si="11"/>
        <v>46310</v>
      </c>
      <c r="F81" s="131">
        <f t="shared" si="11"/>
        <v>46320</v>
      </c>
      <c r="G81" s="131">
        <f t="shared" si="11"/>
        <v>46334</v>
      </c>
      <c r="H81" s="131">
        <f t="shared" si="12"/>
        <v>46346</v>
      </c>
      <c r="I81" s="131">
        <f t="shared" si="13"/>
        <v>46347</v>
      </c>
      <c r="J81" s="131">
        <f t="shared" si="14"/>
        <v>46348</v>
      </c>
      <c r="K81" s="175"/>
      <c r="L81" s="109"/>
    </row>
    <row r="82" spans="2:14" ht="21" customHeight="1" x14ac:dyDescent="0.25">
      <c r="B82" s="129" t="str">
        <f t="shared" si="9"/>
        <v>COSCO GENOA</v>
      </c>
      <c r="C82" s="130" t="str">
        <f t="shared" si="9"/>
        <v>105N</v>
      </c>
      <c r="D82" s="131">
        <f t="shared" si="10"/>
        <v>46317</v>
      </c>
      <c r="E82" s="131">
        <f t="shared" si="11"/>
        <v>46317</v>
      </c>
      <c r="F82" s="131">
        <f t="shared" si="11"/>
        <v>46327</v>
      </c>
      <c r="G82" s="131">
        <f t="shared" si="11"/>
        <v>46341</v>
      </c>
      <c r="H82" s="131">
        <f t="shared" si="12"/>
        <v>46353</v>
      </c>
      <c r="I82" s="131">
        <f t="shared" si="13"/>
        <v>46354</v>
      </c>
      <c r="J82" s="131">
        <f t="shared" si="14"/>
        <v>46355</v>
      </c>
      <c r="K82" s="175"/>
      <c r="L82" s="115"/>
    </row>
    <row r="83" spans="2:14" ht="21" customHeight="1" x14ac:dyDescent="0.25">
      <c r="B83" s="129" t="str">
        <f t="shared" si="9"/>
        <v>OOCL PANAMA</v>
      </c>
      <c r="C83" s="130" t="str">
        <f t="shared" si="9"/>
        <v>337N</v>
      </c>
      <c r="D83" s="131">
        <f t="shared" si="10"/>
        <v>46325</v>
      </c>
      <c r="E83" s="131">
        <f t="shared" si="11"/>
        <v>46325</v>
      </c>
      <c r="F83" s="131">
        <f t="shared" si="11"/>
        <v>46334</v>
      </c>
      <c r="G83" s="131">
        <f t="shared" si="11"/>
        <v>46348</v>
      </c>
      <c r="H83" s="131">
        <f t="shared" si="12"/>
        <v>46360</v>
      </c>
      <c r="I83" s="131">
        <f t="shared" si="13"/>
        <v>46361</v>
      </c>
      <c r="J83" s="131">
        <f t="shared" si="14"/>
        <v>46362</v>
      </c>
      <c r="K83" s="175"/>
      <c r="L83" s="109"/>
    </row>
    <row r="84" spans="2:14" ht="18.95" customHeight="1" x14ac:dyDescent="0.25">
      <c r="B84" s="142" t="s">
        <v>88</v>
      </c>
      <c r="C84" s="143"/>
      <c r="D84" s="148"/>
      <c r="E84" s="148"/>
      <c r="F84" s="148"/>
      <c r="G84" s="148"/>
      <c r="H84" s="148"/>
      <c r="I84" s="148"/>
      <c r="J84" s="148"/>
      <c r="K84" s="113"/>
      <c r="L84" s="113"/>
      <c r="M84" s="113"/>
      <c r="N84" s="113"/>
    </row>
    <row r="85" spans="2:14" ht="18" customHeight="1" x14ac:dyDescent="0.3">
      <c r="B85" s="80"/>
      <c r="C85" s="82"/>
      <c r="D85" s="73"/>
      <c r="E85" s="73"/>
      <c r="F85" s="73"/>
      <c r="G85" s="73"/>
      <c r="H85" s="73"/>
      <c r="I85" s="73"/>
      <c r="J85" s="73"/>
    </row>
    <row r="86" spans="2:14" ht="43.5" customHeight="1" thickBot="1" x14ac:dyDescent="0.3">
      <c r="B86" s="191" t="s">
        <v>23</v>
      </c>
      <c r="C86" s="191"/>
      <c r="D86" s="191"/>
      <c r="E86" s="191"/>
      <c r="F86" s="191"/>
      <c r="G86" s="191"/>
      <c r="H86" s="191"/>
      <c r="I86" s="191"/>
      <c r="J86" s="202"/>
      <c r="K86" s="202"/>
      <c r="L86" s="100"/>
      <c r="M86" s="100"/>
      <c r="N86" s="100"/>
    </row>
    <row r="87" spans="2:14" ht="30" customHeight="1" x14ac:dyDescent="0.25">
      <c r="B87" s="189" t="s">
        <v>1</v>
      </c>
      <c r="C87" s="177" t="s">
        <v>2</v>
      </c>
      <c r="D87" s="177" t="s">
        <v>79</v>
      </c>
      <c r="E87" s="176" t="s">
        <v>4</v>
      </c>
      <c r="F87" s="176" t="s">
        <v>56</v>
      </c>
      <c r="G87" s="176" t="s">
        <v>6</v>
      </c>
      <c r="H87" s="176" t="s">
        <v>24</v>
      </c>
      <c r="I87" s="176" t="s">
        <v>25</v>
      </c>
      <c r="J87" s="194"/>
      <c r="K87" s="194"/>
      <c r="L87" s="102"/>
      <c r="M87" s="102"/>
      <c r="N87" s="102"/>
    </row>
    <row r="88" spans="2:14" ht="18" customHeight="1" x14ac:dyDescent="0.25">
      <c r="B88" s="189"/>
      <c r="C88" s="177"/>
      <c r="D88" s="185"/>
      <c r="E88" s="177"/>
      <c r="F88" s="177"/>
      <c r="G88" s="177"/>
      <c r="H88" s="177"/>
      <c r="I88" s="177"/>
      <c r="J88" s="195"/>
      <c r="K88" s="195"/>
      <c r="L88" s="102"/>
      <c r="M88" s="102"/>
      <c r="N88" s="102"/>
    </row>
    <row r="89" spans="2:14" ht="21" customHeight="1" x14ac:dyDescent="0.25">
      <c r="B89" s="129" t="str">
        <f t="shared" ref="B89:C94" si="15">B56</f>
        <v>OOCL PANAMA</v>
      </c>
      <c r="C89" s="130" t="str">
        <f t="shared" si="15"/>
        <v>336N</v>
      </c>
      <c r="D89" s="131">
        <f t="shared" ref="D89:D94" si="16">E89</f>
        <v>46286</v>
      </c>
      <c r="E89" s="131">
        <f t="shared" ref="E89:F94" si="17">E56</f>
        <v>46286</v>
      </c>
      <c r="F89" s="131">
        <f t="shared" si="17"/>
        <v>46295</v>
      </c>
      <c r="G89" s="131">
        <f t="shared" ref="G89:G94" si="18">G78</f>
        <v>46313</v>
      </c>
      <c r="H89" s="131">
        <f t="shared" ref="H89:H94" si="19">F89+26</f>
        <v>46321</v>
      </c>
      <c r="I89" s="131">
        <f t="shared" ref="I89:I94" si="20">F89+26</f>
        <v>46321</v>
      </c>
      <c r="J89" s="175"/>
      <c r="K89" s="175"/>
      <c r="L89" s="109"/>
    </row>
    <row r="90" spans="2:14" ht="21" customHeight="1" x14ac:dyDescent="0.25">
      <c r="B90" s="129" t="str">
        <f t="shared" si="15"/>
        <v>KOTA LAWA</v>
      </c>
      <c r="C90" s="130" t="str">
        <f t="shared" si="15"/>
        <v>111N</v>
      </c>
      <c r="D90" s="131">
        <f t="shared" si="16"/>
        <v>46295</v>
      </c>
      <c r="E90" s="131">
        <f t="shared" si="17"/>
        <v>46295</v>
      </c>
      <c r="F90" s="131">
        <f t="shared" si="17"/>
        <v>46304</v>
      </c>
      <c r="G90" s="131">
        <f t="shared" si="18"/>
        <v>46320</v>
      </c>
      <c r="H90" s="131">
        <f t="shared" si="19"/>
        <v>46330</v>
      </c>
      <c r="I90" s="131">
        <f t="shared" si="20"/>
        <v>46330</v>
      </c>
      <c r="J90" s="175"/>
      <c r="K90" s="175"/>
      <c r="L90" s="115"/>
    </row>
    <row r="91" spans="2:14" ht="21" customHeight="1" x14ac:dyDescent="0.25">
      <c r="B91" s="129" t="str">
        <f t="shared" si="15"/>
        <v>OOCL CHICAGO</v>
      </c>
      <c r="C91" s="130" t="str">
        <f t="shared" si="15"/>
        <v>123N</v>
      </c>
      <c r="D91" s="131">
        <f t="shared" si="16"/>
        <v>46303</v>
      </c>
      <c r="E91" s="131">
        <f t="shared" si="17"/>
        <v>46303</v>
      </c>
      <c r="F91" s="131">
        <f t="shared" si="17"/>
        <v>46312</v>
      </c>
      <c r="G91" s="131">
        <f t="shared" si="18"/>
        <v>46327</v>
      </c>
      <c r="H91" s="131">
        <f t="shared" si="19"/>
        <v>46338</v>
      </c>
      <c r="I91" s="131">
        <f t="shared" si="20"/>
        <v>46338</v>
      </c>
      <c r="J91" s="175"/>
      <c r="K91" s="175"/>
      <c r="L91" s="109"/>
    </row>
    <row r="92" spans="2:14" ht="21" customHeight="1" x14ac:dyDescent="0.25">
      <c r="B92" s="129" t="str">
        <f t="shared" si="15"/>
        <v>JOGELA</v>
      </c>
      <c r="C92" s="130" t="str">
        <f t="shared" si="15"/>
        <v>217N</v>
      </c>
      <c r="D92" s="131">
        <f t="shared" si="16"/>
        <v>46310</v>
      </c>
      <c r="E92" s="131">
        <f t="shared" si="17"/>
        <v>46310</v>
      </c>
      <c r="F92" s="131">
        <f t="shared" si="17"/>
        <v>46320</v>
      </c>
      <c r="G92" s="131">
        <f t="shared" si="18"/>
        <v>46334</v>
      </c>
      <c r="H92" s="131">
        <f t="shared" si="19"/>
        <v>46346</v>
      </c>
      <c r="I92" s="131">
        <f t="shared" si="20"/>
        <v>46346</v>
      </c>
      <c r="J92" s="175"/>
      <c r="K92" s="175"/>
      <c r="L92" s="115"/>
    </row>
    <row r="93" spans="2:14" ht="21" customHeight="1" x14ac:dyDescent="0.25">
      <c r="B93" s="129" t="str">
        <f t="shared" si="15"/>
        <v>COSCO GENOA</v>
      </c>
      <c r="C93" s="130" t="str">
        <f t="shared" si="15"/>
        <v>105N</v>
      </c>
      <c r="D93" s="131">
        <f t="shared" si="16"/>
        <v>46317</v>
      </c>
      <c r="E93" s="131">
        <f t="shared" si="17"/>
        <v>46317</v>
      </c>
      <c r="F93" s="131">
        <f t="shared" si="17"/>
        <v>46327</v>
      </c>
      <c r="G93" s="131">
        <f t="shared" si="18"/>
        <v>46341</v>
      </c>
      <c r="H93" s="131">
        <f t="shared" si="19"/>
        <v>46353</v>
      </c>
      <c r="I93" s="131">
        <f t="shared" si="20"/>
        <v>46353</v>
      </c>
      <c r="J93" s="175"/>
      <c r="K93" s="175"/>
      <c r="L93" s="109"/>
    </row>
    <row r="94" spans="2:14" ht="21" customHeight="1" x14ac:dyDescent="0.25">
      <c r="B94" s="129" t="str">
        <f t="shared" si="15"/>
        <v>OOCL PANAMA</v>
      </c>
      <c r="C94" s="130" t="str">
        <f t="shared" si="15"/>
        <v>337N</v>
      </c>
      <c r="D94" s="131">
        <f t="shared" si="16"/>
        <v>46325</v>
      </c>
      <c r="E94" s="131">
        <f t="shared" si="17"/>
        <v>46325</v>
      </c>
      <c r="F94" s="131">
        <f t="shared" si="17"/>
        <v>46334</v>
      </c>
      <c r="G94" s="131">
        <f t="shared" si="18"/>
        <v>46348</v>
      </c>
      <c r="H94" s="131">
        <f t="shared" si="19"/>
        <v>46360</v>
      </c>
      <c r="I94" s="131">
        <f t="shared" si="20"/>
        <v>46360</v>
      </c>
      <c r="J94" s="175"/>
      <c r="K94" s="175"/>
      <c r="L94" s="115"/>
    </row>
    <row r="95" spans="2:14" ht="18.95" customHeight="1" x14ac:dyDescent="0.25">
      <c r="B95" s="142" t="s">
        <v>88</v>
      </c>
      <c r="C95" s="147"/>
      <c r="D95" s="147"/>
      <c r="E95" s="148"/>
      <c r="F95" s="148"/>
      <c r="G95" s="148"/>
      <c r="H95" s="149"/>
      <c r="I95" s="143"/>
      <c r="J95" s="113"/>
      <c r="K95" s="113"/>
      <c r="L95" s="113"/>
      <c r="M95" s="113"/>
      <c r="N95" s="113"/>
    </row>
    <row r="96" spans="2:14" ht="18" customHeight="1" x14ac:dyDescent="0.3">
      <c r="B96" s="81"/>
      <c r="C96" s="22"/>
      <c r="D96" s="77"/>
      <c r="E96" s="18"/>
      <c r="F96" s="18"/>
      <c r="G96" s="18"/>
      <c r="H96" s="19"/>
      <c r="I96" s="20"/>
    </row>
    <row r="97" spans="2:14" ht="43.5" customHeight="1" thickBot="1" x14ac:dyDescent="0.3">
      <c r="B97" s="191" t="s">
        <v>40</v>
      </c>
      <c r="C97" s="191"/>
      <c r="D97" s="191"/>
      <c r="E97" s="191"/>
      <c r="F97" s="191"/>
      <c r="G97" s="191"/>
      <c r="H97" s="191"/>
      <c r="I97" s="191"/>
      <c r="J97" s="191"/>
      <c r="K97" s="202"/>
      <c r="L97" s="100"/>
      <c r="M97" s="100"/>
      <c r="N97" s="100"/>
    </row>
    <row r="98" spans="2:14" ht="30" customHeight="1" x14ac:dyDescent="0.25">
      <c r="B98" s="189" t="s">
        <v>1</v>
      </c>
      <c r="C98" s="177" t="s">
        <v>2</v>
      </c>
      <c r="D98" s="177" t="s">
        <v>79</v>
      </c>
      <c r="E98" s="176" t="s">
        <v>4</v>
      </c>
      <c r="F98" s="176" t="s">
        <v>56</v>
      </c>
      <c r="G98" s="176" t="s">
        <v>6</v>
      </c>
      <c r="H98" s="176" t="s">
        <v>41</v>
      </c>
      <c r="I98" s="176" t="s">
        <v>42</v>
      </c>
      <c r="J98" s="176" t="s">
        <v>43</v>
      </c>
      <c r="K98" s="194"/>
      <c r="L98" s="102"/>
      <c r="M98" s="102"/>
      <c r="N98" s="102"/>
    </row>
    <row r="99" spans="2:14" ht="18" customHeight="1" x14ac:dyDescent="0.25">
      <c r="B99" s="189"/>
      <c r="C99" s="177"/>
      <c r="D99" s="185"/>
      <c r="E99" s="177"/>
      <c r="F99" s="177"/>
      <c r="G99" s="177"/>
      <c r="H99" s="177"/>
      <c r="I99" s="177"/>
      <c r="J99" s="177"/>
      <c r="K99" s="195"/>
      <c r="L99" s="102"/>
      <c r="M99" s="102"/>
      <c r="N99" s="102"/>
    </row>
    <row r="100" spans="2:14" ht="21" customHeight="1" x14ac:dyDescent="0.25">
      <c r="B100" s="129" t="str">
        <f t="shared" ref="B100:C105" si="21">B56</f>
        <v>OOCL PANAMA</v>
      </c>
      <c r="C100" s="130" t="str">
        <f t="shared" si="21"/>
        <v>336N</v>
      </c>
      <c r="D100" s="131">
        <f t="shared" ref="D100:D105" si="22">E100</f>
        <v>46286</v>
      </c>
      <c r="E100" s="131">
        <f t="shared" ref="E100:G105" si="23">E56</f>
        <v>46286</v>
      </c>
      <c r="F100" s="131">
        <f t="shared" si="23"/>
        <v>46295</v>
      </c>
      <c r="G100" s="131">
        <f t="shared" si="23"/>
        <v>46313</v>
      </c>
      <c r="H100" s="131">
        <f t="shared" ref="H100:H105" si="24">F100+25</f>
        <v>46320</v>
      </c>
      <c r="I100" s="131">
        <f t="shared" ref="I100:I105" si="25">F100+26</f>
        <v>46321</v>
      </c>
      <c r="J100" s="131">
        <f t="shared" ref="J100:J105" si="26">F100+26</f>
        <v>46321</v>
      </c>
      <c r="K100" s="175"/>
      <c r="L100" s="115"/>
    </row>
    <row r="101" spans="2:14" ht="21" customHeight="1" x14ac:dyDescent="0.25">
      <c r="B101" s="129" t="str">
        <f t="shared" si="21"/>
        <v>KOTA LAWA</v>
      </c>
      <c r="C101" s="130" t="str">
        <f t="shared" si="21"/>
        <v>111N</v>
      </c>
      <c r="D101" s="131">
        <f t="shared" si="22"/>
        <v>46295</v>
      </c>
      <c r="E101" s="131">
        <f t="shared" si="23"/>
        <v>46295</v>
      </c>
      <c r="F101" s="131">
        <f t="shared" si="23"/>
        <v>46304</v>
      </c>
      <c r="G101" s="131">
        <f t="shared" si="23"/>
        <v>46320</v>
      </c>
      <c r="H101" s="131">
        <f t="shared" si="24"/>
        <v>46329</v>
      </c>
      <c r="I101" s="131">
        <f t="shared" si="25"/>
        <v>46330</v>
      </c>
      <c r="J101" s="131">
        <f t="shared" si="26"/>
        <v>46330</v>
      </c>
      <c r="K101" s="175"/>
      <c r="L101" s="109"/>
    </row>
    <row r="102" spans="2:14" ht="21" customHeight="1" x14ac:dyDescent="0.25">
      <c r="B102" s="129" t="str">
        <f t="shared" si="21"/>
        <v>OOCL CHICAGO</v>
      </c>
      <c r="C102" s="130" t="str">
        <f t="shared" si="21"/>
        <v>123N</v>
      </c>
      <c r="D102" s="131">
        <f t="shared" si="22"/>
        <v>46303</v>
      </c>
      <c r="E102" s="131">
        <f t="shared" si="23"/>
        <v>46303</v>
      </c>
      <c r="F102" s="131">
        <f t="shared" si="23"/>
        <v>46312</v>
      </c>
      <c r="G102" s="131">
        <f t="shared" si="23"/>
        <v>46327</v>
      </c>
      <c r="H102" s="131">
        <f t="shared" si="24"/>
        <v>46337</v>
      </c>
      <c r="I102" s="131">
        <f t="shared" si="25"/>
        <v>46338</v>
      </c>
      <c r="J102" s="131">
        <f t="shared" si="26"/>
        <v>46338</v>
      </c>
      <c r="K102" s="175"/>
      <c r="L102" s="115"/>
    </row>
    <row r="103" spans="2:14" ht="21" customHeight="1" x14ac:dyDescent="0.25">
      <c r="B103" s="129" t="str">
        <f t="shared" si="21"/>
        <v>JOGELA</v>
      </c>
      <c r="C103" s="130" t="str">
        <f t="shared" si="21"/>
        <v>217N</v>
      </c>
      <c r="D103" s="131">
        <f t="shared" si="22"/>
        <v>46310</v>
      </c>
      <c r="E103" s="131">
        <f t="shared" si="23"/>
        <v>46310</v>
      </c>
      <c r="F103" s="131">
        <f t="shared" si="23"/>
        <v>46320</v>
      </c>
      <c r="G103" s="131">
        <f t="shared" si="23"/>
        <v>46334</v>
      </c>
      <c r="H103" s="131">
        <f t="shared" si="24"/>
        <v>46345</v>
      </c>
      <c r="I103" s="131">
        <f t="shared" si="25"/>
        <v>46346</v>
      </c>
      <c r="J103" s="131">
        <f t="shared" si="26"/>
        <v>46346</v>
      </c>
      <c r="K103" s="175"/>
      <c r="L103" s="109"/>
    </row>
    <row r="104" spans="2:14" ht="21" customHeight="1" x14ac:dyDescent="0.25">
      <c r="B104" s="129" t="str">
        <f t="shared" si="21"/>
        <v>COSCO GENOA</v>
      </c>
      <c r="C104" s="130" t="str">
        <f t="shared" si="21"/>
        <v>105N</v>
      </c>
      <c r="D104" s="131">
        <f t="shared" si="22"/>
        <v>46317</v>
      </c>
      <c r="E104" s="131">
        <f t="shared" si="23"/>
        <v>46317</v>
      </c>
      <c r="F104" s="131">
        <f t="shared" si="23"/>
        <v>46327</v>
      </c>
      <c r="G104" s="131">
        <f t="shared" si="23"/>
        <v>46341</v>
      </c>
      <c r="H104" s="131">
        <f t="shared" si="24"/>
        <v>46352</v>
      </c>
      <c r="I104" s="131">
        <f t="shared" si="25"/>
        <v>46353</v>
      </c>
      <c r="J104" s="131">
        <f t="shared" si="26"/>
        <v>46353</v>
      </c>
      <c r="K104" s="175"/>
      <c r="L104" s="115"/>
    </row>
    <row r="105" spans="2:14" ht="21" customHeight="1" x14ac:dyDescent="0.25">
      <c r="B105" s="129" t="str">
        <f t="shared" si="21"/>
        <v>OOCL PANAMA</v>
      </c>
      <c r="C105" s="130" t="str">
        <f t="shared" si="21"/>
        <v>337N</v>
      </c>
      <c r="D105" s="131">
        <f t="shared" si="22"/>
        <v>46325</v>
      </c>
      <c r="E105" s="131">
        <f t="shared" si="23"/>
        <v>46325</v>
      </c>
      <c r="F105" s="131">
        <f t="shared" si="23"/>
        <v>46334</v>
      </c>
      <c r="G105" s="131">
        <f t="shared" si="23"/>
        <v>46348</v>
      </c>
      <c r="H105" s="131">
        <f t="shared" si="24"/>
        <v>46359</v>
      </c>
      <c r="I105" s="131">
        <f t="shared" si="25"/>
        <v>46360</v>
      </c>
      <c r="J105" s="131">
        <f t="shared" si="26"/>
        <v>46360</v>
      </c>
      <c r="K105" s="175"/>
      <c r="L105" s="109"/>
    </row>
    <row r="106" spans="2:14" ht="18.95" customHeight="1" x14ac:dyDescent="0.25">
      <c r="B106" s="142" t="s">
        <v>88</v>
      </c>
      <c r="C106" s="147"/>
      <c r="D106" s="147"/>
      <c r="E106" s="148"/>
      <c r="F106" s="148"/>
      <c r="G106" s="148"/>
      <c r="H106" s="149"/>
      <c r="I106" s="143"/>
      <c r="J106" s="143"/>
      <c r="K106" s="113"/>
      <c r="L106" s="113"/>
      <c r="M106" s="113"/>
      <c r="N106" s="113"/>
    </row>
    <row r="107" spans="2:14" ht="18" hidden="1" customHeight="1" x14ac:dyDescent="0.3">
      <c r="B107" s="81"/>
      <c r="C107" s="22"/>
      <c r="D107" s="77"/>
      <c r="E107" s="18"/>
      <c r="F107" s="18"/>
      <c r="G107" s="18"/>
      <c r="H107" s="19"/>
      <c r="I107" s="20"/>
    </row>
    <row r="108" spans="2:14" ht="18" hidden="1" customHeight="1" x14ac:dyDescent="0.3">
      <c r="B108" s="81"/>
      <c r="C108" s="22"/>
      <c r="D108" s="77"/>
      <c r="E108" s="18"/>
      <c r="F108" s="18"/>
      <c r="G108" s="18"/>
      <c r="H108" s="19"/>
      <c r="I108" s="20"/>
    </row>
    <row r="109" spans="2:14" ht="18" hidden="1" customHeight="1" x14ac:dyDescent="0.3">
      <c r="B109" s="81"/>
      <c r="C109" s="22"/>
      <c r="D109" s="77"/>
      <c r="E109" s="18"/>
      <c r="F109" s="18"/>
      <c r="G109" s="18"/>
      <c r="H109" s="19"/>
      <c r="I109" s="20"/>
    </row>
    <row r="110" spans="2:14" ht="18" customHeight="1" x14ac:dyDescent="0.3">
      <c r="B110" s="81"/>
      <c r="C110" s="22"/>
      <c r="D110" s="77"/>
      <c r="E110" s="18"/>
      <c r="F110" s="18"/>
      <c r="G110" s="18"/>
      <c r="H110" s="19"/>
      <c r="I110" s="20"/>
    </row>
    <row r="111" spans="2:14" ht="43.5" customHeight="1" thickBot="1" x14ac:dyDescent="0.3">
      <c r="B111" s="191" t="s">
        <v>102</v>
      </c>
      <c r="C111" s="191"/>
      <c r="D111" s="191"/>
      <c r="E111" s="191"/>
      <c r="F111" s="191"/>
      <c r="G111" s="191"/>
      <c r="H111" s="191"/>
      <c r="I111" s="191"/>
      <c r="J111" s="191"/>
      <c r="K111" s="191"/>
      <c r="L111" s="100"/>
      <c r="M111" s="100"/>
      <c r="N111" s="100"/>
    </row>
    <row r="112" spans="2:14" ht="30" customHeight="1" x14ac:dyDescent="0.25">
      <c r="B112" s="189" t="s">
        <v>1</v>
      </c>
      <c r="C112" s="177" t="s">
        <v>2</v>
      </c>
      <c r="D112" s="177" t="s">
        <v>79</v>
      </c>
      <c r="E112" s="176" t="s">
        <v>4</v>
      </c>
      <c r="F112" s="176" t="s">
        <v>56</v>
      </c>
      <c r="G112" s="176" t="s">
        <v>6</v>
      </c>
      <c r="H112" s="176" t="s">
        <v>46</v>
      </c>
      <c r="I112" s="176" t="s">
        <v>103</v>
      </c>
      <c r="J112" s="176" t="s">
        <v>45</v>
      </c>
      <c r="K112" s="176" t="s">
        <v>104</v>
      </c>
      <c r="L112" s="102"/>
      <c r="M112" s="102"/>
      <c r="N112" s="102"/>
    </row>
    <row r="113" spans="2:14" ht="18" customHeight="1" x14ac:dyDescent="0.25">
      <c r="B113" s="189"/>
      <c r="C113" s="177"/>
      <c r="D113" s="185"/>
      <c r="E113" s="177"/>
      <c r="F113" s="177"/>
      <c r="G113" s="177"/>
      <c r="H113" s="177"/>
      <c r="I113" s="177"/>
      <c r="J113" s="177"/>
      <c r="K113" s="177"/>
      <c r="L113" s="102"/>
      <c r="M113" s="102"/>
      <c r="N113" s="102"/>
    </row>
    <row r="114" spans="2:14" ht="21" customHeight="1" x14ac:dyDescent="0.25">
      <c r="B114" s="129" t="str">
        <f t="shared" ref="B114:G119" si="27">B56</f>
        <v>OOCL PANAMA</v>
      </c>
      <c r="C114" s="130" t="str">
        <f t="shared" si="27"/>
        <v>336N</v>
      </c>
      <c r="D114" s="131">
        <f t="shared" si="27"/>
        <v>46286</v>
      </c>
      <c r="E114" s="131">
        <f t="shared" si="27"/>
        <v>46286</v>
      </c>
      <c r="F114" s="131">
        <f t="shared" si="27"/>
        <v>46295</v>
      </c>
      <c r="G114" s="131">
        <f t="shared" si="27"/>
        <v>46313</v>
      </c>
      <c r="H114" s="131">
        <f t="shared" ref="H114:H119" si="28">F114+28</f>
        <v>46323</v>
      </c>
      <c r="I114" s="131">
        <f t="shared" ref="I114:I119" si="29">(F114)+28</f>
        <v>46323</v>
      </c>
      <c r="J114" s="131">
        <f t="shared" ref="J114:J119" si="30">(F114)+38</f>
        <v>46333</v>
      </c>
      <c r="K114" s="131">
        <f t="shared" ref="K114:K119" si="31">F114+52</f>
        <v>46347</v>
      </c>
      <c r="L114" s="109"/>
    </row>
    <row r="115" spans="2:14" ht="21" customHeight="1" x14ac:dyDescent="0.25">
      <c r="B115" s="129" t="str">
        <f t="shared" si="27"/>
        <v>KOTA LAWA</v>
      </c>
      <c r="C115" s="130" t="str">
        <f t="shared" si="27"/>
        <v>111N</v>
      </c>
      <c r="D115" s="131">
        <f t="shared" si="27"/>
        <v>46295</v>
      </c>
      <c r="E115" s="131">
        <f t="shared" si="27"/>
        <v>46295</v>
      </c>
      <c r="F115" s="131">
        <f t="shared" si="27"/>
        <v>46304</v>
      </c>
      <c r="G115" s="131">
        <f t="shared" si="27"/>
        <v>46320</v>
      </c>
      <c r="H115" s="131">
        <f t="shared" si="28"/>
        <v>46332</v>
      </c>
      <c r="I115" s="131">
        <f t="shared" si="29"/>
        <v>46332</v>
      </c>
      <c r="J115" s="131">
        <f t="shared" si="30"/>
        <v>46342</v>
      </c>
      <c r="K115" s="131">
        <f t="shared" si="31"/>
        <v>46356</v>
      </c>
      <c r="L115" s="115"/>
    </row>
    <row r="116" spans="2:14" ht="21" customHeight="1" x14ac:dyDescent="0.25">
      <c r="B116" s="129" t="str">
        <f t="shared" si="27"/>
        <v>OOCL CHICAGO</v>
      </c>
      <c r="C116" s="130" t="str">
        <f t="shared" si="27"/>
        <v>123N</v>
      </c>
      <c r="D116" s="131">
        <f t="shared" si="27"/>
        <v>46303</v>
      </c>
      <c r="E116" s="131">
        <f t="shared" si="27"/>
        <v>46303</v>
      </c>
      <c r="F116" s="131">
        <f t="shared" si="27"/>
        <v>46312</v>
      </c>
      <c r="G116" s="131">
        <f t="shared" si="27"/>
        <v>46327</v>
      </c>
      <c r="H116" s="131">
        <f t="shared" si="28"/>
        <v>46340</v>
      </c>
      <c r="I116" s="131">
        <f t="shared" si="29"/>
        <v>46340</v>
      </c>
      <c r="J116" s="131">
        <f t="shared" si="30"/>
        <v>46350</v>
      </c>
      <c r="K116" s="131">
        <f t="shared" si="31"/>
        <v>46364</v>
      </c>
      <c r="L116" s="109"/>
    </row>
    <row r="117" spans="2:14" ht="21" customHeight="1" x14ac:dyDescent="0.25">
      <c r="B117" s="129" t="str">
        <f t="shared" si="27"/>
        <v>JOGELA</v>
      </c>
      <c r="C117" s="130" t="str">
        <f t="shared" si="27"/>
        <v>217N</v>
      </c>
      <c r="D117" s="131">
        <f t="shared" si="27"/>
        <v>46310</v>
      </c>
      <c r="E117" s="131">
        <f t="shared" si="27"/>
        <v>46310</v>
      </c>
      <c r="F117" s="131">
        <f t="shared" si="27"/>
        <v>46320</v>
      </c>
      <c r="G117" s="131">
        <f t="shared" si="27"/>
        <v>46334</v>
      </c>
      <c r="H117" s="131">
        <f t="shared" si="28"/>
        <v>46348</v>
      </c>
      <c r="I117" s="131">
        <f t="shared" si="29"/>
        <v>46348</v>
      </c>
      <c r="J117" s="131">
        <f t="shared" si="30"/>
        <v>46358</v>
      </c>
      <c r="K117" s="131">
        <f t="shared" si="31"/>
        <v>46372</v>
      </c>
      <c r="L117" s="115"/>
    </row>
    <row r="118" spans="2:14" ht="21" customHeight="1" x14ac:dyDescent="0.25">
      <c r="B118" s="129" t="str">
        <f t="shared" si="27"/>
        <v>COSCO GENOA</v>
      </c>
      <c r="C118" s="130" t="str">
        <f t="shared" si="27"/>
        <v>105N</v>
      </c>
      <c r="D118" s="131">
        <f t="shared" si="27"/>
        <v>46317</v>
      </c>
      <c r="E118" s="131">
        <f t="shared" si="27"/>
        <v>46317</v>
      </c>
      <c r="F118" s="131">
        <f t="shared" si="27"/>
        <v>46327</v>
      </c>
      <c r="G118" s="131">
        <f t="shared" si="27"/>
        <v>46341</v>
      </c>
      <c r="H118" s="131">
        <f t="shared" si="28"/>
        <v>46355</v>
      </c>
      <c r="I118" s="131">
        <f t="shared" si="29"/>
        <v>46355</v>
      </c>
      <c r="J118" s="131">
        <f t="shared" si="30"/>
        <v>46365</v>
      </c>
      <c r="K118" s="131">
        <f t="shared" si="31"/>
        <v>46379</v>
      </c>
      <c r="L118" s="109"/>
    </row>
    <row r="119" spans="2:14" ht="21" customHeight="1" x14ac:dyDescent="0.25">
      <c r="B119" s="129" t="str">
        <f t="shared" si="27"/>
        <v>OOCL PANAMA</v>
      </c>
      <c r="C119" s="130" t="str">
        <f t="shared" si="27"/>
        <v>337N</v>
      </c>
      <c r="D119" s="131">
        <f t="shared" si="27"/>
        <v>46325</v>
      </c>
      <c r="E119" s="131">
        <f t="shared" si="27"/>
        <v>46325</v>
      </c>
      <c r="F119" s="131">
        <f t="shared" si="27"/>
        <v>46334</v>
      </c>
      <c r="G119" s="131">
        <f t="shared" si="27"/>
        <v>46348</v>
      </c>
      <c r="H119" s="131">
        <f t="shared" si="28"/>
        <v>46362</v>
      </c>
      <c r="I119" s="131">
        <f t="shared" si="29"/>
        <v>46362</v>
      </c>
      <c r="J119" s="131">
        <f t="shared" si="30"/>
        <v>46372</v>
      </c>
      <c r="K119" s="131">
        <f t="shared" si="31"/>
        <v>46386</v>
      </c>
      <c r="L119" s="115"/>
    </row>
    <row r="120" spans="2:14" ht="18.95" customHeight="1" x14ac:dyDescent="0.25">
      <c r="B120" s="142" t="s">
        <v>88</v>
      </c>
      <c r="C120" s="147"/>
      <c r="D120" s="147"/>
      <c r="E120" s="151"/>
      <c r="F120" s="148"/>
      <c r="G120" s="148"/>
      <c r="H120" s="148"/>
      <c r="I120" s="148"/>
      <c r="J120" s="143"/>
      <c r="K120" s="143"/>
      <c r="L120" s="113"/>
      <c r="M120" s="113"/>
      <c r="N120" s="113"/>
    </row>
    <row r="121" spans="2:14" ht="18" customHeight="1" x14ac:dyDescent="0.3">
      <c r="B121" s="80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91" t="s">
        <v>105</v>
      </c>
      <c r="C122" s="191"/>
      <c r="D122" s="191"/>
      <c r="E122" s="191"/>
      <c r="F122" s="191"/>
      <c r="G122" s="191"/>
      <c r="H122" s="191"/>
      <c r="I122" s="191"/>
      <c r="J122" s="202"/>
      <c r="K122" s="202"/>
      <c r="L122" s="100"/>
      <c r="M122" s="100"/>
      <c r="N122" s="100"/>
    </row>
    <row r="123" spans="2:14" ht="30" customHeight="1" x14ac:dyDescent="0.25">
      <c r="B123" s="177" t="s">
        <v>1</v>
      </c>
      <c r="C123" s="177" t="s">
        <v>2</v>
      </c>
      <c r="D123" s="177" t="s">
        <v>79</v>
      </c>
      <c r="E123" s="176" t="s">
        <v>4</v>
      </c>
      <c r="F123" s="176" t="s">
        <v>56</v>
      </c>
      <c r="G123" s="176" t="s">
        <v>6</v>
      </c>
      <c r="H123" s="176" t="s">
        <v>106</v>
      </c>
      <c r="I123" s="176" t="s">
        <v>107</v>
      </c>
      <c r="J123" s="194"/>
      <c r="K123" s="194"/>
      <c r="L123" s="102"/>
      <c r="M123" s="102"/>
      <c r="N123" s="102"/>
    </row>
    <row r="124" spans="2:14" ht="18" customHeight="1" x14ac:dyDescent="0.25">
      <c r="B124" s="177"/>
      <c r="C124" s="177"/>
      <c r="D124" s="185"/>
      <c r="E124" s="177"/>
      <c r="F124" s="177"/>
      <c r="G124" s="177"/>
      <c r="H124" s="177"/>
      <c r="I124" s="177"/>
      <c r="J124" s="195"/>
      <c r="K124" s="195"/>
      <c r="L124" s="102"/>
      <c r="M124" s="102"/>
      <c r="N124" s="102"/>
    </row>
    <row r="125" spans="2:14" ht="21" customHeight="1" x14ac:dyDescent="0.25">
      <c r="B125" s="129" t="str">
        <f t="shared" ref="B125:G130" si="32">B56</f>
        <v>OOCL PANAMA</v>
      </c>
      <c r="C125" s="130" t="str">
        <f t="shared" si="32"/>
        <v>336N</v>
      </c>
      <c r="D125" s="131">
        <f t="shared" si="32"/>
        <v>46286</v>
      </c>
      <c r="E125" s="131">
        <f t="shared" si="32"/>
        <v>46286</v>
      </c>
      <c r="F125" s="131">
        <f t="shared" si="32"/>
        <v>46295</v>
      </c>
      <c r="G125" s="131">
        <f t="shared" si="32"/>
        <v>46313</v>
      </c>
      <c r="H125" s="131">
        <f t="shared" ref="H125:H130" si="33">F125+26</f>
        <v>46321</v>
      </c>
      <c r="I125" s="131">
        <f t="shared" ref="I125:I130" si="34">F125+26</f>
        <v>46321</v>
      </c>
      <c r="J125" s="175"/>
      <c r="K125" s="175"/>
      <c r="L125" s="115"/>
    </row>
    <row r="126" spans="2:14" ht="21" customHeight="1" x14ac:dyDescent="0.25">
      <c r="B126" s="129" t="str">
        <f t="shared" si="32"/>
        <v>KOTA LAWA</v>
      </c>
      <c r="C126" s="130" t="str">
        <f t="shared" si="32"/>
        <v>111N</v>
      </c>
      <c r="D126" s="131">
        <f t="shared" si="32"/>
        <v>46295</v>
      </c>
      <c r="E126" s="131">
        <f t="shared" si="32"/>
        <v>46295</v>
      </c>
      <c r="F126" s="131">
        <f t="shared" si="32"/>
        <v>46304</v>
      </c>
      <c r="G126" s="131">
        <f t="shared" si="32"/>
        <v>46320</v>
      </c>
      <c r="H126" s="131">
        <f t="shared" si="33"/>
        <v>46330</v>
      </c>
      <c r="I126" s="131">
        <f t="shared" si="34"/>
        <v>46330</v>
      </c>
      <c r="J126" s="175"/>
      <c r="K126" s="175"/>
      <c r="L126" s="109"/>
    </row>
    <row r="127" spans="2:14" ht="21" customHeight="1" x14ac:dyDescent="0.25">
      <c r="B127" s="129" t="str">
        <f t="shared" si="32"/>
        <v>OOCL CHICAGO</v>
      </c>
      <c r="C127" s="130" t="str">
        <f t="shared" si="32"/>
        <v>123N</v>
      </c>
      <c r="D127" s="131">
        <f t="shared" si="32"/>
        <v>46303</v>
      </c>
      <c r="E127" s="131">
        <f t="shared" si="32"/>
        <v>46303</v>
      </c>
      <c r="F127" s="131">
        <f t="shared" si="32"/>
        <v>46312</v>
      </c>
      <c r="G127" s="131">
        <f t="shared" si="32"/>
        <v>46327</v>
      </c>
      <c r="H127" s="131">
        <f t="shared" si="33"/>
        <v>46338</v>
      </c>
      <c r="I127" s="131">
        <f t="shared" si="34"/>
        <v>46338</v>
      </c>
      <c r="J127" s="175"/>
      <c r="K127" s="175"/>
      <c r="L127" s="115"/>
    </row>
    <row r="128" spans="2:14" ht="21" customHeight="1" x14ac:dyDescent="0.25">
      <c r="B128" s="129" t="str">
        <f t="shared" si="32"/>
        <v>JOGELA</v>
      </c>
      <c r="C128" s="130" t="str">
        <f t="shared" si="32"/>
        <v>217N</v>
      </c>
      <c r="D128" s="131">
        <f t="shared" si="32"/>
        <v>46310</v>
      </c>
      <c r="E128" s="131">
        <f t="shared" si="32"/>
        <v>46310</v>
      </c>
      <c r="F128" s="131">
        <f t="shared" si="32"/>
        <v>46320</v>
      </c>
      <c r="G128" s="131">
        <f t="shared" si="32"/>
        <v>46334</v>
      </c>
      <c r="H128" s="131">
        <f t="shared" si="33"/>
        <v>46346</v>
      </c>
      <c r="I128" s="131">
        <f t="shared" si="34"/>
        <v>46346</v>
      </c>
      <c r="J128" s="175"/>
      <c r="K128" s="175"/>
      <c r="L128" s="109"/>
    </row>
    <row r="129" spans="2:14" ht="21" customHeight="1" x14ac:dyDescent="0.25">
      <c r="B129" s="129" t="str">
        <f t="shared" si="32"/>
        <v>COSCO GENOA</v>
      </c>
      <c r="C129" s="130" t="str">
        <f t="shared" si="32"/>
        <v>105N</v>
      </c>
      <c r="D129" s="131">
        <f t="shared" si="32"/>
        <v>46317</v>
      </c>
      <c r="E129" s="131">
        <f t="shared" si="32"/>
        <v>46317</v>
      </c>
      <c r="F129" s="131">
        <f t="shared" si="32"/>
        <v>46327</v>
      </c>
      <c r="G129" s="131">
        <f t="shared" si="32"/>
        <v>46341</v>
      </c>
      <c r="H129" s="131">
        <f t="shared" si="33"/>
        <v>46353</v>
      </c>
      <c r="I129" s="131">
        <f t="shared" si="34"/>
        <v>46353</v>
      </c>
      <c r="J129" s="175"/>
      <c r="K129" s="175"/>
      <c r="L129" s="115"/>
    </row>
    <row r="130" spans="2:14" ht="21" customHeight="1" x14ac:dyDescent="0.25">
      <c r="B130" s="129" t="str">
        <f t="shared" si="32"/>
        <v>OOCL PANAMA</v>
      </c>
      <c r="C130" s="130" t="str">
        <f t="shared" si="32"/>
        <v>337N</v>
      </c>
      <c r="D130" s="131">
        <f t="shared" si="32"/>
        <v>46325</v>
      </c>
      <c r="E130" s="131">
        <f t="shared" si="32"/>
        <v>46325</v>
      </c>
      <c r="F130" s="131">
        <f t="shared" si="32"/>
        <v>46334</v>
      </c>
      <c r="G130" s="131">
        <f t="shared" si="32"/>
        <v>46348</v>
      </c>
      <c r="H130" s="131">
        <f t="shared" si="33"/>
        <v>46360</v>
      </c>
      <c r="I130" s="131">
        <f t="shared" si="34"/>
        <v>46360</v>
      </c>
      <c r="J130" s="175"/>
      <c r="K130" s="175"/>
      <c r="L130" s="109"/>
    </row>
    <row r="131" spans="2:14" ht="18.95" customHeight="1" x14ac:dyDescent="0.25">
      <c r="B131" s="142" t="s">
        <v>88</v>
      </c>
      <c r="C131" s="147"/>
      <c r="D131" s="147"/>
      <c r="E131" s="151"/>
      <c r="F131" s="148"/>
      <c r="G131" s="148"/>
      <c r="H131" s="148"/>
      <c r="I131" s="148"/>
      <c r="J131" s="113"/>
      <c r="K131" s="113"/>
      <c r="L131" s="113"/>
      <c r="M131" s="113"/>
      <c r="N131" s="113"/>
    </row>
    <row r="132" spans="2:14" ht="18" customHeight="1" x14ac:dyDescent="0.3">
      <c r="B132" s="80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91" t="s">
        <v>47</v>
      </c>
      <c r="C133" s="191"/>
      <c r="D133" s="191"/>
      <c r="E133" s="191"/>
      <c r="F133" s="191"/>
      <c r="G133" s="191"/>
      <c r="H133" s="191"/>
      <c r="I133" s="191"/>
      <c r="J133" s="191"/>
      <c r="K133" s="202"/>
      <c r="L133" s="100"/>
      <c r="M133" s="100"/>
      <c r="N133" s="100"/>
    </row>
    <row r="134" spans="2:14" ht="30" customHeight="1" x14ac:dyDescent="0.25">
      <c r="B134" s="177" t="s">
        <v>1</v>
      </c>
      <c r="C134" s="177" t="s">
        <v>2</v>
      </c>
      <c r="D134" s="177" t="s">
        <v>79</v>
      </c>
      <c r="E134" s="176" t="s">
        <v>4</v>
      </c>
      <c r="F134" s="176" t="s">
        <v>56</v>
      </c>
      <c r="G134" s="176" t="s">
        <v>6</v>
      </c>
      <c r="H134" s="176" t="s">
        <v>48</v>
      </c>
      <c r="I134" s="176" t="s">
        <v>49</v>
      </c>
      <c r="J134" s="176" t="s">
        <v>50</v>
      </c>
      <c r="K134" s="194"/>
      <c r="L134" s="102"/>
      <c r="M134" s="102"/>
      <c r="N134" s="102"/>
    </row>
    <row r="135" spans="2:14" ht="18" customHeight="1" x14ac:dyDescent="0.25">
      <c r="B135" s="177"/>
      <c r="C135" s="177"/>
      <c r="D135" s="185"/>
      <c r="E135" s="177"/>
      <c r="F135" s="177"/>
      <c r="G135" s="177"/>
      <c r="H135" s="177"/>
      <c r="I135" s="177"/>
      <c r="J135" s="177"/>
      <c r="K135" s="195"/>
      <c r="L135" s="102"/>
      <c r="M135" s="102"/>
      <c r="N135" s="102"/>
    </row>
    <row r="136" spans="2:14" ht="21" customHeight="1" x14ac:dyDescent="0.25">
      <c r="B136" s="129" t="str">
        <f t="shared" ref="B136:C141" si="35">B56</f>
        <v>OOCL PANAMA</v>
      </c>
      <c r="C136" s="130" t="str">
        <f t="shared" si="35"/>
        <v>336N</v>
      </c>
      <c r="D136" s="131">
        <f t="shared" ref="D136:D141" si="36">+E136</f>
        <v>46286</v>
      </c>
      <c r="E136" s="131">
        <f t="shared" ref="E136:F141" si="37">E56</f>
        <v>46286</v>
      </c>
      <c r="F136" s="131">
        <f t="shared" si="37"/>
        <v>46295</v>
      </c>
      <c r="G136" s="131">
        <f t="shared" ref="G136:G141" si="38">G114</f>
        <v>46313</v>
      </c>
      <c r="H136" s="131">
        <f t="shared" ref="H136:H141" si="39">F136+48</f>
        <v>46343</v>
      </c>
      <c r="I136" s="131">
        <f t="shared" ref="I136:I141" si="40">F136+48</f>
        <v>46343</v>
      </c>
      <c r="J136" s="131">
        <f t="shared" ref="J136:J141" si="41">G136+45</f>
        <v>46358</v>
      </c>
      <c r="K136" s="175"/>
      <c r="L136" s="115"/>
    </row>
    <row r="137" spans="2:14" ht="21" customHeight="1" x14ac:dyDescent="0.25">
      <c r="B137" s="129" t="str">
        <f t="shared" si="35"/>
        <v>KOTA LAWA</v>
      </c>
      <c r="C137" s="130" t="str">
        <f t="shared" si="35"/>
        <v>111N</v>
      </c>
      <c r="D137" s="131">
        <f t="shared" si="36"/>
        <v>46295</v>
      </c>
      <c r="E137" s="131">
        <f t="shared" si="37"/>
        <v>46295</v>
      </c>
      <c r="F137" s="131">
        <f t="shared" si="37"/>
        <v>46304</v>
      </c>
      <c r="G137" s="131">
        <f t="shared" si="38"/>
        <v>46320</v>
      </c>
      <c r="H137" s="131">
        <f t="shared" si="39"/>
        <v>46352</v>
      </c>
      <c r="I137" s="131">
        <f t="shared" si="40"/>
        <v>46352</v>
      </c>
      <c r="J137" s="131">
        <f t="shared" si="41"/>
        <v>46365</v>
      </c>
      <c r="K137" s="175"/>
      <c r="L137" s="109"/>
    </row>
    <row r="138" spans="2:14" ht="21" customHeight="1" x14ac:dyDescent="0.25">
      <c r="B138" s="129" t="str">
        <f t="shared" si="35"/>
        <v>OOCL CHICAGO</v>
      </c>
      <c r="C138" s="130" t="str">
        <f t="shared" si="35"/>
        <v>123N</v>
      </c>
      <c r="D138" s="131">
        <f t="shared" si="36"/>
        <v>46303</v>
      </c>
      <c r="E138" s="131">
        <f t="shared" si="37"/>
        <v>46303</v>
      </c>
      <c r="F138" s="131">
        <f t="shared" si="37"/>
        <v>46312</v>
      </c>
      <c r="G138" s="131">
        <f t="shared" si="38"/>
        <v>46327</v>
      </c>
      <c r="H138" s="131">
        <f t="shared" si="39"/>
        <v>46360</v>
      </c>
      <c r="I138" s="131">
        <f t="shared" si="40"/>
        <v>46360</v>
      </c>
      <c r="J138" s="131">
        <f t="shared" si="41"/>
        <v>46372</v>
      </c>
      <c r="K138" s="175"/>
      <c r="L138" s="115"/>
    </row>
    <row r="139" spans="2:14" ht="21" customHeight="1" x14ac:dyDescent="0.25">
      <c r="B139" s="129" t="str">
        <f t="shared" si="35"/>
        <v>JOGELA</v>
      </c>
      <c r="C139" s="130" t="str">
        <f t="shared" si="35"/>
        <v>217N</v>
      </c>
      <c r="D139" s="131">
        <f t="shared" si="36"/>
        <v>46310</v>
      </c>
      <c r="E139" s="131">
        <f t="shared" si="37"/>
        <v>46310</v>
      </c>
      <c r="F139" s="131">
        <f t="shared" si="37"/>
        <v>46320</v>
      </c>
      <c r="G139" s="131">
        <f t="shared" si="38"/>
        <v>46334</v>
      </c>
      <c r="H139" s="131">
        <f t="shared" si="39"/>
        <v>46368</v>
      </c>
      <c r="I139" s="131">
        <f t="shared" si="40"/>
        <v>46368</v>
      </c>
      <c r="J139" s="131">
        <f t="shared" si="41"/>
        <v>46379</v>
      </c>
      <c r="K139" s="175"/>
      <c r="L139" s="109"/>
    </row>
    <row r="140" spans="2:14" ht="21" customHeight="1" x14ac:dyDescent="0.25">
      <c r="B140" s="129" t="str">
        <f t="shared" si="35"/>
        <v>COSCO GENOA</v>
      </c>
      <c r="C140" s="130" t="str">
        <f t="shared" si="35"/>
        <v>105N</v>
      </c>
      <c r="D140" s="131">
        <f t="shared" si="36"/>
        <v>46317</v>
      </c>
      <c r="E140" s="131">
        <f t="shared" si="37"/>
        <v>46317</v>
      </c>
      <c r="F140" s="131">
        <f t="shared" si="37"/>
        <v>46327</v>
      </c>
      <c r="G140" s="131">
        <f t="shared" si="38"/>
        <v>46341</v>
      </c>
      <c r="H140" s="131">
        <f t="shared" si="39"/>
        <v>46375</v>
      </c>
      <c r="I140" s="131">
        <f t="shared" si="40"/>
        <v>46375</v>
      </c>
      <c r="J140" s="131">
        <f t="shared" si="41"/>
        <v>46386</v>
      </c>
      <c r="K140" s="175"/>
      <c r="L140" s="115"/>
    </row>
    <row r="141" spans="2:14" ht="21" customHeight="1" x14ac:dyDescent="0.25">
      <c r="B141" s="129" t="str">
        <f t="shared" si="35"/>
        <v>OOCL PANAMA</v>
      </c>
      <c r="C141" s="130" t="str">
        <f t="shared" si="35"/>
        <v>337N</v>
      </c>
      <c r="D141" s="131">
        <f t="shared" si="36"/>
        <v>46325</v>
      </c>
      <c r="E141" s="131">
        <f t="shared" si="37"/>
        <v>46325</v>
      </c>
      <c r="F141" s="131">
        <f t="shared" si="37"/>
        <v>46334</v>
      </c>
      <c r="G141" s="131">
        <f t="shared" si="38"/>
        <v>46348</v>
      </c>
      <c r="H141" s="131">
        <f t="shared" si="39"/>
        <v>46382</v>
      </c>
      <c r="I141" s="131">
        <f t="shared" si="40"/>
        <v>46382</v>
      </c>
      <c r="J141" s="131">
        <f t="shared" si="41"/>
        <v>46393</v>
      </c>
      <c r="K141" s="175"/>
      <c r="L141" s="109"/>
    </row>
    <row r="142" spans="2:14" ht="18.95" customHeight="1" x14ac:dyDescent="0.25">
      <c r="B142" s="142" t="s">
        <v>88</v>
      </c>
      <c r="C142" s="143"/>
      <c r="D142" s="148"/>
      <c r="E142" s="148"/>
      <c r="F142" s="148"/>
      <c r="G142" s="148"/>
      <c r="H142" s="148"/>
      <c r="I142" s="148"/>
      <c r="J142" s="148"/>
      <c r="K142" s="118"/>
      <c r="L142" s="113"/>
      <c r="M142" s="113"/>
      <c r="N142" s="113"/>
    </row>
    <row r="143" spans="2:14" ht="19.5" customHeight="1" x14ac:dyDescent="0.3">
      <c r="B143" s="80"/>
      <c r="C143" s="82"/>
      <c r="D143" s="73"/>
      <c r="E143" s="73"/>
      <c r="F143" s="73"/>
      <c r="G143" s="73"/>
      <c r="H143" s="73"/>
      <c r="I143" s="73"/>
      <c r="J143" s="73"/>
      <c r="K143" s="73"/>
    </row>
    <row r="144" spans="2:14" ht="43.5" customHeight="1" thickBot="1" x14ac:dyDescent="0.3">
      <c r="B144" s="191" t="s">
        <v>51</v>
      </c>
      <c r="C144" s="191"/>
      <c r="D144" s="191"/>
      <c r="E144" s="191"/>
      <c r="F144" s="191"/>
      <c r="G144" s="191"/>
      <c r="H144" s="191"/>
      <c r="I144" s="191"/>
      <c r="J144" s="191"/>
      <c r="K144" s="202"/>
      <c r="L144" s="100"/>
      <c r="M144" s="100"/>
      <c r="N144" s="100"/>
    </row>
    <row r="145" spans="2:14" ht="30" customHeight="1" x14ac:dyDescent="0.25">
      <c r="B145" s="177" t="s">
        <v>1</v>
      </c>
      <c r="C145" s="177" t="s">
        <v>2</v>
      </c>
      <c r="D145" s="177" t="s">
        <v>79</v>
      </c>
      <c r="E145" s="176" t="s">
        <v>4</v>
      </c>
      <c r="F145" s="176" t="s">
        <v>56</v>
      </c>
      <c r="G145" s="176" t="s">
        <v>6</v>
      </c>
      <c r="H145" s="176" t="s">
        <v>52</v>
      </c>
      <c r="I145" s="176" t="s">
        <v>53</v>
      </c>
      <c r="J145" s="176" t="s">
        <v>54</v>
      </c>
      <c r="K145" s="194"/>
      <c r="L145" s="102"/>
      <c r="M145" s="102"/>
      <c r="N145" s="102"/>
    </row>
    <row r="146" spans="2:14" ht="18" customHeight="1" x14ac:dyDescent="0.25">
      <c r="B146" s="177"/>
      <c r="C146" s="177"/>
      <c r="D146" s="185"/>
      <c r="E146" s="177"/>
      <c r="F146" s="177"/>
      <c r="G146" s="177"/>
      <c r="H146" s="177"/>
      <c r="I146" s="177"/>
      <c r="J146" s="177"/>
      <c r="K146" s="195"/>
      <c r="L146" s="102"/>
      <c r="M146" s="102"/>
      <c r="N146" s="102"/>
    </row>
    <row r="147" spans="2:14" ht="21" customHeight="1" x14ac:dyDescent="0.25">
      <c r="B147" s="129" t="str">
        <f t="shared" ref="B147:C152" si="42">B56</f>
        <v>OOCL PANAMA</v>
      </c>
      <c r="C147" s="130" t="str">
        <f t="shared" si="42"/>
        <v>336N</v>
      </c>
      <c r="D147" s="131">
        <f t="shared" ref="D147:D152" si="43">E147</f>
        <v>46286</v>
      </c>
      <c r="E147" s="131">
        <f t="shared" ref="E147:F152" si="44">E56</f>
        <v>46286</v>
      </c>
      <c r="F147" s="131">
        <f t="shared" si="44"/>
        <v>46295</v>
      </c>
      <c r="G147" s="131">
        <f t="shared" ref="G147:G152" si="45">G136</f>
        <v>46313</v>
      </c>
      <c r="H147" s="131">
        <f t="shared" ref="H147:H152" si="46">F147+42</f>
        <v>46337</v>
      </c>
      <c r="I147" s="131">
        <f t="shared" ref="I147:I152" si="47">F147+51</f>
        <v>46346</v>
      </c>
      <c r="J147" s="131">
        <f t="shared" ref="J147:J152" si="48">F147+51</f>
        <v>46346</v>
      </c>
      <c r="K147" s="175"/>
      <c r="L147" s="109"/>
    </row>
    <row r="148" spans="2:14" ht="21" customHeight="1" x14ac:dyDescent="0.25">
      <c r="B148" s="129" t="str">
        <f t="shared" si="42"/>
        <v>KOTA LAWA</v>
      </c>
      <c r="C148" s="130" t="str">
        <f t="shared" si="42"/>
        <v>111N</v>
      </c>
      <c r="D148" s="131">
        <f t="shared" si="43"/>
        <v>46295</v>
      </c>
      <c r="E148" s="131">
        <f t="shared" si="44"/>
        <v>46295</v>
      </c>
      <c r="F148" s="131">
        <f t="shared" si="44"/>
        <v>46304</v>
      </c>
      <c r="G148" s="131">
        <f t="shared" si="45"/>
        <v>46320</v>
      </c>
      <c r="H148" s="131">
        <f t="shared" si="46"/>
        <v>46346</v>
      </c>
      <c r="I148" s="131">
        <f t="shared" si="47"/>
        <v>46355</v>
      </c>
      <c r="J148" s="131">
        <f t="shared" si="48"/>
        <v>46355</v>
      </c>
      <c r="K148" s="175"/>
      <c r="L148" s="115"/>
    </row>
    <row r="149" spans="2:14" ht="21" customHeight="1" x14ac:dyDescent="0.25">
      <c r="B149" s="129" t="str">
        <f t="shared" si="42"/>
        <v>OOCL CHICAGO</v>
      </c>
      <c r="C149" s="130" t="str">
        <f t="shared" si="42"/>
        <v>123N</v>
      </c>
      <c r="D149" s="131">
        <f t="shared" si="43"/>
        <v>46303</v>
      </c>
      <c r="E149" s="131">
        <f t="shared" si="44"/>
        <v>46303</v>
      </c>
      <c r="F149" s="131">
        <f t="shared" si="44"/>
        <v>46312</v>
      </c>
      <c r="G149" s="131">
        <f t="shared" si="45"/>
        <v>46327</v>
      </c>
      <c r="H149" s="131">
        <f t="shared" si="46"/>
        <v>46354</v>
      </c>
      <c r="I149" s="131">
        <f t="shared" si="47"/>
        <v>46363</v>
      </c>
      <c r="J149" s="131">
        <f t="shared" si="48"/>
        <v>46363</v>
      </c>
      <c r="K149" s="175"/>
      <c r="L149" s="109"/>
    </row>
    <row r="150" spans="2:14" ht="21" customHeight="1" x14ac:dyDescent="0.25">
      <c r="B150" s="129" t="str">
        <f t="shared" si="42"/>
        <v>JOGELA</v>
      </c>
      <c r="C150" s="130" t="str">
        <f t="shared" si="42"/>
        <v>217N</v>
      </c>
      <c r="D150" s="131">
        <f t="shared" si="43"/>
        <v>46310</v>
      </c>
      <c r="E150" s="131">
        <f t="shared" si="44"/>
        <v>46310</v>
      </c>
      <c r="F150" s="131">
        <f t="shared" si="44"/>
        <v>46320</v>
      </c>
      <c r="G150" s="131">
        <f t="shared" si="45"/>
        <v>46334</v>
      </c>
      <c r="H150" s="131">
        <f t="shared" si="46"/>
        <v>46362</v>
      </c>
      <c r="I150" s="131">
        <f t="shared" si="47"/>
        <v>46371</v>
      </c>
      <c r="J150" s="131">
        <f t="shared" si="48"/>
        <v>46371</v>
      </c>
      <c r="K150" s="175"/>
      <c r="L150" s="115"/>
    </row>
    <row r="151" spans="2:14" ht="21" customHeight="1" x14ac:dyDescent="0.25">
      <c r="B151" s="129" t="str">
        <f t="shared" si="42"/>
        <v>COSCO GENOA</v>
      </c>
      <c r="C151" s="130" t="str">
        <f t="shared" si="42"/>
        <v>105N</v>
      </c>
      <c r="D151" s="131">
        <f t="shared" si="43"/>
        <v>46317</v>
      </c>
      <c r="E151" s="131">
        <f t="shared" si="44"/>
        <v>46317</v>
      </c>
      <c r="F151" s="131">
        <f t="shared" si="44"/>
        <v>46327</v>
      </c>
      <c r="G151" s="131">
        <f t="shared" si="45"/>
        <v>46341</v>
      </c>
      <c r="H151" s="131">
        <f t="shared" si="46"/>
        <v>46369</v>
      </c>
      <c r="I151" s="131">
        <f t="shared" si="47"/>
        <v>46378</v>
      </c>
      <c r="J151" s="131">
        <f t="shared" si="48"/>
        <v>46378</v>
      </c>
      <c r="K151" s="175"/>
      <c r="L151" s="109"/>
    </row>
    <row r="152" spans="2:14" ht="21" customHeight="1" x14ac:dyDescent="0.25">
      <c r="B152" s="129" t="str">
        <f t="shared" si="42"/>
        <v>OOCL PANAMA</v>
      </c>
      <c r="C152" s="130" t="str">
        <f t="shared" si="42"/>
        <v>337N</v>
      </c>
      <c r="D152" s="131">
        <f t="shared" si="43"/>
        <v>46325</v>
      </c>
      <c r="E152" s="131">
        <f t="shared" si="44"/>
        <v>46325</v>
      </c>
      <c r="F152" s="131">
        <f t="shared" si="44"/>
        <v>46334</v>
      </c>
      <c r="G152" s="131">
        <f t="shared" si="45"/>
        <v>46348</v>
      </c>
      <c r="H152" s="131">
        <f t="shared" si="46"/>
        <v>46376</v>
      </c>
      <c r="I152" s="131">
        <f t="shared" si="47"/>
        <v>46385</v>
      </c>
      <c r="J152" s="131">
        <f t="shared" si="48"/>
        <v>46385</v>
      </c>
      <c r="K152" s="175"/>
      <c r="L152" s="115"/>
    </row>
    <row r="153" spans="2:14" ht="18.95" customHeight="1" x14ac:dyDescent="0.25">
      <c r="B153" s="142" t="s">
        <v>88</v>
      </c>
      <c r="C153" s="147"/>
      <c r="D153" s="147"/>
      <c r="E153" s="151"/>
      <c r="F153" s="148"/>
      <c r="G153" s="148"/>
      <c r="H153" s="148"/>
      <c r="I153" s="148"/>
      <c r="J153" s="143"/>
      <c r="K153" s="113"/>
      <c r="L153" s="113"/>
      <c r="M153" s="113"/>
      <c r="N153" s="113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91" t="s">
        <v>108</v>
      </c>
      <c r="C155" s="191"/>
      <c r="D155" s="191"/>
      <c r="E155" s="191"/>
      <c r="F155" s="191"/>
      <c r="G155" s="191"/>
      <c r="H155" s="191"/>
      <c r="I155" s="202"/>
      <c r="J155" s="202"/>
      <c r="K155" s="202"/>
      <c r="L155" s="100"/>
      <c r="M155" s="100"/>
      <c r="N155" s="100"/>
    </row>
    <row r="156" spans="2:14" ht="30" customHeight="1" x14ac:dyDescent="0.25">
      <c r="B156" s="189" t="s">
        <v>1</v>
      </c>
      <c r="C156" s="177" t="s">
        <v>2</v>
      </c>
      <c r="D156" s="177" t="s">
        <v>79</v>
      </c>
      <c r="E156" s="176" t="s">
        <v>4</v>
      </c>
      <c r="F156" s="176" t="s">
        <v>56</v>
      </c>
      <c r="G156" s="176" t="s">
        <v>109</v>
      </c>
      <c r="H156" s="176" t="s">
        <v>110</v>
      </c>
      <c r="I156" s="194"/>
      <c r="J156" s="194"/>
      <c r="K156" s="194"/>
      <c r="L156" s="102"/>
      <c r="M156" s="102"/>
      <c r="N156" s="102"/>
    </row>
    <row r="157" spans="2:14" ht="18" customHeight="1" x14ac:dyDescent="0.25">
      <c r="B157" s="189"/>
      <c r="C157" s="177"/>
      <c r="D157" s="185"/>
      <c r="E157" s="177"/>
      <c r="F157" s="177"/>
      <c r="G157" s="177"/>
      <c r="H157" s="177"/>
      <c r="I157" s="195"/>
      <c r="J157" s="195"/>
      <c r="K157" s="195"/>
      <c r="L157" s="102"/>
      <c r="M157" s="102"/>
      <c r="N157" s="102"/>
    </row>
    <row r="158" spans="2:14" ht="21" customHeight="1" x14ac:dyDescent="0.25">
      <c r="B158" s="155" t="s">
        <v>111</v>
      </c>
      <c r="C158" s="130">
        <v>2619</v>
      </c>
      <c r="D158" s="131">
        <f t="shared" ref="D158:D165" si="49">E158</f>
        <v>46294</v>
      </c>
      <c r="E158" s="131">
        <v>46294</v>
      </c>
      <c r="F158" s="131">
        <v>46302</v>
      </c>
      <c r="G158" s="131">
        <v>46309</v>
      </c>
      <c r="H158" s="156">
        <f>G158+17</f>
        <v>46326</v>
      </c>
      <c r="I158" s="175"/>
      <c r="J158" s="175"/>
      <c r="K158" s="175"/>
      <c r="L158" s="109"/>
    </row>
    <row r="159" spans="2:14" ht="21" customHeight="1" x14ac:dyDescent="0.25">
      <c r="B159" s="155" t="s">
        <v>112</v>
      </c>
      <c r="C159" s="130">
        <v>2619</v>
      </c>
      <c r="D159" s="131">
        <f t="shared" si="49"/>
        <v>46301</v>
      </c>
      <c r="E159" s="131">
        <v>46301</v>
      </c>
      <c r="F159" s="131">
        <v>46309</v>
      </c>
      <c r="G159" s="131">
        <v>46316</v>
      </c>
      <c r="H159" s="157" t="s">
        <v>113</v>
      </c>
      <c r="I159" s="175"/>
      <c r="J159" s="175"/>
      <c r="K159" s="175"/>
      <c r="L159" s="115"/>
    </row>
    <row r="160" spans="2:14" ht="21" customHeight="1" x14ac:dyDescent="0.25">
      <c r="B160" s="155" t="s">
        <v>114</v>
      </c>
      <c r="C160" s="130">
        <v>2619</v>
      </c>
      <c r="D160" s="131">
        <f t="shared" si="49"/>
        <v>46308</v>
      </c>
      <c r="E160" s="131">
        <v>46308</v>
      </c>
      <c r="F160" s="131">
        <v>46316</v>
      </c>
      <c r="G160" s="131">
        <v>46323</v>
      </c>
      <c r="H160" s="156">
        <f>G160+17</f>
        <v>46340</v>
      </c>
      <c r="I160" s="175"/>
      <c r="J160" s="175"/>
      <c r="K160" s="175"/>
      <c r="L160" s="109"/>
    </row>
    <row r="161" spans="1:14" ht="21" customHeight="1" x14ac:dyDescent="0.25">
      <c r="B161" s="155" t="s">
        <v>115</v>
      </c>
      <c r="C161" s="130">
        <v>2621</v>
      </c>
      <c r="D161" s="131">
        <f t="shared" si="49"/>
        <v>46315</v>
      </c>
      <c r="E161" s="131">
        <v>46315</v>
      </c>
      <c r="F161" s="131">
        <v>46323</v>
      </c>
      <c r="G161" s="131">
        <v>46330</v>
      </c>
      <c r="H161" s="157" t="s">
        <v>113</v>
      </c>
      <c r="I161" s="175"/>
      <c r="J161" s="175"/>
      <c r="K161" s="175"/>
      <c r="L161" s="115"/>
    </row>
    <row r="162" spans="1:14" ht="21" customHeight="1" x14ac:dyDescent="0.25">
      <c r="B162" s="155" t="s">
        <v>111</v>
      </c>
      <c r="C162" s="130">
        <v>2621</v>
      </c>
      <c r="D162" s="131">
        <f t="shared" si="49"/>
        <v>46322</v>
      </c>
      <c r="E162" s="131">
        <v>46322</v>
      </c>
      <c r="F162" s="131">
        <v>46330</v>
      </c>
      <c r="G162" s="131">
        <v>46337</v>
      </c>
      <c r="H162" s="156">
        <f>G162+17</f>
        <v>46354</v>
      </c>
      <c r="I162" s="175"/>
      <c r="J162" s="175"/>
      <c r="K162" s="175"/>
      <c r="L162" s="109"/>
    </row>
    <row r="163" spans="1:14" ht="21" customHeight="1" x14ac:dyDescent="0.25">
      <c r="B163" s="155" t="s">
        <v>112</v>
      </c>
      <c r="C163" s="130">
        <v>2621</v>
      </c>
      <c r="D163" s="131">
        <f t="shared" si="49"/>
        <v>46329</v>
      </c>
      <c r="E163" s="131">
        <v>46329</v>
      </c>
      <c r="F163" s="131">
        <v>46337</v>
      </c>
      <c r="G163" s="131">
        <v>46344</v>
      </c>
      <c r="H163" s="157" t="s">
        <v>113</v>
      </c>
      <c r="I163" s="175"/>
      <c r="J163" s="175"/>
      <c r="K163" s="175"/>
      <c r="L163" s="115"/>
    </row>
    <row r="164" spans="1:14" ht="21" customHeight="1" x14ac:dyDescent="0.25">
      <c r="B164" s="155" t="s">
        <v>114</v>
      </c>
      <c r="C164" s="130">
        <v>2621</v>
      </c>
      <c r="D164" s="131">
        <f t="shared" si="49"/>
        <v>46336</v>
      </c>
      <c r="E164" s="131">
        <v>46336</v>
      </c>
      <c r="F164" s="131">
        <v>46344</v>
      </c>
      <c r="G164" s="131">
        <v>46351</v>
      </c>
      <c r="H164" s="156">
        <f>G164+17</f>
        <v>46368</v>
      </c>
      <c r="I164" s="175"/>
      <c r="J164" s="175"/>
      <c r="K164" s="175"/>
      <c r="L164" s="109"/>
    </row>
    <row r="165" spans="1:14" s="83" customFormat="1" ht="21" customHeight="1" x14ac:dyDescent="0.25">
      <c r="A165" s="84"/>
      <c r="B165" s="155" t="s">
        <v>115</v>
      </c>
      <c r="C165" s="130">
        <v>2623</v>
      </c>
      <c r="D165" s="131">
        <f t="shared" si="49"/>
        <v>46343</v>
      </c>
      <c r="E165" s="131">
        <v>46343</v>
      </c>
      <c r="F165" s="131">
        <v>46351</v>
      </c>
      <c r="G165" s="131">
        <v>46358</v>
      </c>
      <c r="H165" s="157" t="s">
        <v>113</v>
      </c>
      <c r="I165" s="175"/>
      <c r="J165" s="175"/>
      <c r="K165" s="175"/>
      <c r="L165" s="115"/>
    </row>
    <row r="166" spans="1:14" ht="18.95" customHeight="1" x14ac:dyDescent="0.25">
      <c r="B166" s="142" t="s">
        <v>77</v>
      </c>
      <c r="C166" s="143"/>
      <c r="D166" s="148"/>
      <c r="E166" s="148"/>
      <c r="F166" s="148"/>
      <c r="G166" s="148"/>
      <c r="H166" s="151"/>
      <c r="I166" s="121"/>
      <c r="J166" s="118"/>
      <c r="K166" s="113"/>
      <c r="L166" s="113"/>
      <c r="M166" s="113"/>
      <c r="N166" s="113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196"/>
      <c r="G190" s="184"/>
      <c r="H190" s="184"/>
      <c r="I190" s="184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3"/>
      <c r="G194" s="184"/>
      <c r="H194" s="184"/>
      <c r="I194" s="184"/>
    </row>
    <row r="195" spans="2:9" ht="18" customHeight="1" x14ac:dyDescent="0.25">
      <c r="B195" s="6"/>
      <c r="C195" s="6"/>
      <c r="D195" s="6"/>
      <c r="E195" s="7"/>
      <c r="F195" s="193"/>
      <c r="G195" s="184"/>
      <c r="H195" s="184"/>
      <c r="I195" s="184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K80" sqref="K80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8" customFormat="1" ht="54" customHeight="1" x14ac:dyDescent="0.25">
      <c r="A6" s="197" t="s">
        <v>154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</row>
    <row r="7" spans="1:22" s="4" customFormat="1" ht="54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</row>
    <row r="8" spans="1:22" s="7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91" t="s">
        <v>59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s="13" customFormat="1" ht="30" customHeight="1" x14ac:dyDescent="0.3">
      <c r="A10" s="12"/>
      <c r="B10" s="189" t="s">
        <v>1</v>
      </c>
      <c r="C10" s="177" t="s">
        <v>2</v>
      </c>
      <c r="D10" s="177" t="s">
        <v>116</v>
      </c>
      <c r="E10" s="177" t="s">
        <v>3</v>
      </c>
      <c r="F10" s="176" t="s">
        <v>4</v>
      </c>
      <c r="G10" s="176" t="s">
        <v>117</v>
      </c>
      <c r="H10" s="176" t="s">
        <v>61</v>
      </c>
      <c r="I10" s="176" t="s">
        <v>62</v>
      </c>
      <c r="J10" s="176" t="s">
        <v>118</v>
      </c>
      <c r="K10" s="176" t="s">
        <v>64</v>
      </c>
      <c r="L10" s="176" t="s">
        <v>119</v>
      </c>
      <c r="M10" s="125"/>
      <c r="N10" s="125"/>
      <c r="O10" s="125"/>
      <c r="P10" s="125"/>
      <c r="Q10" s="125"/>
      <c r="R10" s="125"/>
      <c r="S10" s="125"/>
      <c r="T10" s="125"/>
      <c r="U10" s="125"/>
      <c r="V10" s="125"/>
    </row>
    <row r="11" spans="1:22" s="13" customFormat="1" ht="17.25" customHeight="1" x14ac:dyDescent="0.3">
      <c r="A11" s="12"/>
      <c r="B11" s="203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s="13" customFormat="1" ht="21" customHeight="1" x14ac:dyDescent="0.25">
      <c r="A12" s="54"/>
      <c r="B12" s="129" t="s">
        <v>66</v>
      </c>
      <c r="C12" s="130" t="s">
        <v>67</v>
      </c>
      <c r="D12" s="131">
        <f>F12-7</f>
        <v>46288</v>
      </c>
      <c r="E12" s="131">
        <f>F12</f>
        <v>46295</v>
      </c>
      <c r="F12" s="131">
        <v>46295</v>
      </c>
      <c r="G12" s="131">
        <v>46302</v>
      </c>
      <c r="H12" s="131">
        <v>46322</v>
      </c>
      <c r="I12" s="131">
        <f>(G12+28)</f>
        <v>46330</v>
      </c>
      <c r="J12" s="131">
        <f>G12+29</f>
        <v>46331</v>
      </c>
      <c r="K12" s="131">
        <f t="shared" ref="K12:L16" si="0">(G12+30)</f>
        <v>46332</v>
      </c>
      <c r="L12" s="131">
        <f t="shared" si="0"/>
        <v>46352</v>
      </c>
    </row>
    <row r="13" spans="1:22" s="13" customFormat="1" ht="21" customHeight="1" x14ac:dyDescent="0.25">
      <c r="A13" s="54"/>
      <c r="B13" s="129" t="s">
        <v>120</v>
      </c>
      <c r="C13" s="130" t="s">
        <v>121</v>
      </c>
      <c r="D13" s="131">
        <f>F13-7</f>
        <v>46294</v>
      </c>
      <c r="E13" s="131">
        <f>F13</f>
        <v>46301</v>
      </c>
      <c r="F13" s="131">
        <v>46301</v>
      </c>
      <c r="G13" s="131">
        <v>46307</v>
      </c>
      <c r="H13" s="131">
        <v>46328</v>
      </c>
      <c r="I13" s="131">
        <f>(G13+28)</f>
        <v>46335</v>
      </c>
      <c r="J13" s="131">
        <f>G13+29</f>
        <v>46336</v>
      </c>
      <c r="K13" s="131">
        <f t="shared" si="0"/>
        <v>46337</v>
      </c>
      <c r="L13" s="131">
        <f t="shared" si="0"/>
        <v>46358</v>
      </c>
    </row>
    <row r="14" spans="1:22" s="13" customFormat="1" ht="21" customHeight="1" x14ac:dyDescent="0.25">
      <c r="A14" s="54"/>
      <c r="B14" s="129" t="s">
        <v>68</v>
      </c>
      <c r="C14" s="130" t="s">
        <v>69</v>
      </c>
      <c r="D14" s="131">
        <f>F14-7</f>
        <v>46303</v>
      </c>
      <c r="E14" s="131">
        <f>F14</f>
        <v>46310</v>
      </c>
      <c r="F14" s="131">
        <v>46310</v>
      </c>
      <c r="G14" s="131">
        <v>46317</v>
      </c>
      <c r="H14" s="131">
        <v>46337</v>
      </c>
      <c r="I14" s="131">
        <f>(G14+28)</f>
        <v>46345</v>
      </c>
      <c r="J14" s="131">
        <f>G14+29</f>
        <v>46346</v>
      </c>
      <c r="K14" s="131">
        <f t="shared" si="0"/>
        <v>46347</v>
      </c>
      <c r="L14" s="131">
        <f t="shared" si="0"/>
        <v>46367</v>
      </c>
    </row>
    <row r="15" spans="1:22" s="13" customFormat="1" ht="21" customHeight="1" x14ac:dyDescent="0.25">
      <c r="A15" s="54"/>
      <c r="B15" s="129" t="s">
        <v>70</v>
      </c>
      <c r="C15" s="130" t="s">
        <v>122</v>
      </c>
      <c r="D15" s="131">
        <f>F15-7</f>
        <v>46309</v>
      </c>
      <c r="E15" s="131">
        <f>F15</f>
        <v>46316</v>
      </c>
      <c r="F15" s="131">
        <v>46316</v>
      </c>
      <c r="G15" s="131">
        <v>46323</v>
      </c>
      <c r="H15" s="131">
        <v>46344</v>
      </c>
      <c r="I15" s="131">
        <f>(G15+28)</f>
        <v>46351</v>
      </c>
      <c r="J15" s="131">
        <f>G15+29</f>
        <v>46352</v>
      </c>
      <c r="K15" s="131">
        <f t="shared" si="0"/>
        <v>46353</v>
      </c>
      <c r="L15" s="131">
        <f t="shared" si="0"/>
        <v>46374</v>
      </c>
    </row>
    <row r="16" spans="1:22" s="13" customFormat="1" ht="21" customHeight="1" x14ac:dyDescent="0.25">
      <c r="A16" s="54"/>
      <c r="B16" s="129" t="s">
        <v>123</v>
      </c>
      <c r="C16" s="130" t="s">
        <v>124</v>
      </c>
      <c r="D16" s="131">
        <f>F16-7</f>
        <v>46322</v>
      </c>
      <c r="E16" s="131">
        <f>F16</f>
        <v>46329</v>
      </c>
      <c r="F16" s="131">
        <v>46329</v>
      </c>
      <c r="G16" s="131">
        <v>46336</v>
      </c>
      <c r="H16" s="131">
        <v>46358</v>
      </c>
      <c r="I16" s="131">
        <f>(G16+28)</f>
        <v>46364</v>
      </c>
      <c r="J16" s="131">
        <f>G16+29</f>
        <v>46365</v>
      </c>
      <c r="K16" s="131">
        <f t="shared" si="0"/>
        <v>46366</v>
      </c>
      <c r="L16" s="131">
        <f t="shared" si="0"/>
        <v>46388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91" t="s">
        <v>125</v>
      </c>
      <c r="C18" s="191"/>
      <c r="D18" s="191"/>
      <c r="E18" s="191"/>
      <c r="F18" s="191"/>
      <c r="G18" s="191"/>
      <c r="H18" s="191"/>
      <c r="I18" s="191"/>
      <c r="J18" s="202"/>
      <c r="K18" s="202"/>
      <c r="L18" s="202"/>
    </row>
    <row r="19" spans="1:12" ht="30" customHeight="1" x14ac:dyDescent="0.25">
      <c r="B19" s="189" t="s">
        <v>1</v>
      </c>
      <c r="C19" s="177" t="s">
        <v>2</v>
      </c>
      <c r="D19" s="177" t="s">
        <v>116</v>
      </c>
      <c r="E19" s="177" t="s">
        <v>3</v>
      </c>
      <c r="F19" s="176" t="s">
        <v>4</v>
      </c>
      <c r="G19" s="176" t="s">
        <v>117</v>
      </c>
      <c r="H19" s="176" t="s">
        <v>6</v>
      </c>
      <c r="I19" s="176" t="s">
        <v>34</v>
      </c>
      <c r="J19" s="158"/>
      <c r="K19" s="158"/>
      <c r="L19" s="158"/>
    </row>
    <row r="20" spans="1:12" ht="18" customHeight="1" x14ac:dyDescent="0.25">
      <c r="B20" s="203"/>
      <c r="C20" s="204"/>
      <c r="D20" s="204"/>
      <c r="E20" s="204"/>
      <c r="F20" s="204"/>
      <c r="G20" s="204"/>
      <c r="H20" s="204"/>
      <c r="I20" s="204"/>
      <c r="J20" s="158"/>
      <c r="K20" s="158"/>
      <c r="L20" s="158"/>
    </row>
    <row r="21" spans="1:12" ht="21" customHeight="1" x14ac:dyDescent="0.25">
      <c r="B21" s="129" t="str">
        <f>B29</f>
        <v>OOCL YOKOHAMA</v>
      </c>
      <c r="C21" s="152" t="s">
        <v>126</v>
      </c>
      <c r="D21" s="131">
        <f>F21-7</f>
        <v>46281</v>
      </c>
      <c r="E21" s="131">
        <f>F21</f>
        <v>46288</v>
      </c>
      <c r="F21" s="131">
        <f t="shared" ref="F21:H24" si="1">F29</f>
        <v>46288</v>
      </c>
      <c r="G21" s="131">
        <f t="shared" si="1"/>
        <v>46295</v>
      </c>
      <c r="H21" s="131">
        <f t="shared" si="1"/>
        <v>46305</v>
      </c>
      <c r="I21" s="131">
        <f>G21+26</f>
        <v>46321</v>
      </c>
      <c r="J21" s="175"/>
      <c r="K21" s="175"/>
      <c r="L21" s="175"/>
    </row>
    <row r="22" spans="1:12" ht="21" customHeight="1" x14ac:dyDescent="0.25">
      <c r="B22" s="129" t="str">
        <f>B30</f>
        <v>OOCL HOUSTON</v>
      </c>
      <c r="C22" s="152" t="s">
        <v>127</v>
      </c>
      <c r="D22" s="131">
        <f>F22-7</f>
        <v>46290</v>
      </c>
      <c r="E22" s="131">
        <f>F22</f>
        <v>46297</v>
      </c>
      <c r="F22" s="131">
        <f t="shared" si="1"/>
        <v>46297</v>
      </c>
      <c r="G22" s="131">
        <f t="shared" si="1"/>
        <v>46304</v>
      </c>
      <c r="H22" s="131">
        <f t="shared" si="1"/>
        <v>46318</v>
      </c>
      <c r="I22" s="131">
        <f>G22+26</f>
        <v>46330</v>
      </c>
      <c r="J22" s="175"/>
      <c r="K22" s="175"/>
      <c r="L22" s="175"/>
    </row>
    <row r="23" spans="1:12" ht="21" customHeight="1" x14ac:dyDescent="0.25">
      <c r="B23" s="129" t="str">
        <f>B31</f>
        <v>KOTA LUMAYAN</v>
      </c>
      <c r="C23" s="152" t="s">
        <v>128</v>
      </c>
      <c r="D23" s="131">
        <f>F23-7</f>
        <v>46297</v>
      </c>
      <c r="E23" s="131">
        <f>F23</f>
        <v>46304</v>
      </c>
      <c r="F23" s="131">
        <f t="shared" si="1"/>
        <v>46304</v>
      </c>
      <c r="G23" s="131">
        <f t="shared" si="1"/>
        <v>46311</v>
      </c>
      <c r="H23" s="131">
        <f t="shared" si="1"/>
        <v>46325</v>
      </c>
      <c r="I23" s="131">
        <f>G23+26</f>
        <v>46337</v>
      </c>
      <c r="J23" s="175"/>
      <c r="K23" s="175"/>
      <c r="L23" s="175"/>
    </row>
    <row r="24" spans="1:12" ht="21" customHeight="1" x14ac:dyDescent="0.25">
      <c r="B24" s="129" t="str">
        <f>B32</f>
        <v>OOCL BRISBANE</v>
      </c>
      <c r="C24" s="152" t="s">
        <v>129</v>
      </c>
      <c r="D24" s="131">
        <f>F24-7</f>
        <v>46304</v>
      </c>
      <c r="E24" s="131">
        <f>F24</f>
        <v>46311</v>
      </c>
      <c r="F24" s="131">
        <f t="shared" si="1"/>
        <v>46311</v>
      </c>
      <c r="G24" s="131">
        <f t="shared" si="1"/>
        <v>46318</v>
      </c>
      <c r="H24" s="131">
        <f t="shared" si="1"/>
        <v>46332</v>
      </c>
      <c r="I24" s="131">
        <f>G24+26</f>
        <v>46344</v>
      </c>
      <c r="J24" s="175"/>
      <c r="K24" s="175"/>
      <c r="L24" s="175"/>
    </row>
    <row r="25" spans="1:12" x14ac:dyDescent="0.25">
      <c r="B25" s="182"/>
      <c r="C25" s="183"/>
      <c r="D25" s="183"/>
      <c r="E25" s="183"/>
      <c r="F25" s="184"/>
      <c r="G25" s="184"/>
      <c r="H25" s="184"/>
      <c r="I25" s="79"/>
      <c r="J25" s="17"/>
      <c r="K25" s="10"/>
      <c r="L25" s="8"/>
    </row>
    <row r="26" spans="1:12" ht="43.5" customHeight="1" thickBot="1" x14ac:dyDescent="0.3">
      <c r="B26" s="191" t="s">
        <v>0</v>
      </c>
      <c r="C26" s="191"/>
      <c r="D26" s="191"/>
      <c r="E26" s="191"/>
      <c r="F26" s="191"/>
      <c r="G26" s="191"/>
      <c r="H26" s="191"/>
      <c r="I26" s="191"/>
      <c r="J26" s="191"/>
      <c r="K26" s="191"/>
      <c r="L26" s="202"/>
    </row>
    <row r="27" spans="1:12" ht="30" customHeight="1" x14ac:dyDescent="0.25">
      <c r="B27" s="189" t="s">
        <v>1</v>
      </c>
      <c r="C27" s="177" t="s">
        <v>2</v>
      </c>
      <c r="D27" s="177" t="s">
        <v>116</v>
      </c>
      <c r="E27" s="177" t="s">
        <v>3</v>
      </c>
      <c r="F27" s="176" t="s">
        <v>4</v>
      </c>
      <c r="G27" s="176" t="s">
        <v>117</v>
      </c>
      <c r="H27" s="176" t="s">
        <v>6</v>
      </c>
      <c r="I27" s="176" t="s">
        <v>21</v>
      </c>
      <c r="J27" s="176" t="s">
        <v>24</v>
      </c>
      <c r="K27" s="176" t="s">
        <v>37</v>
      </c>
      <c r="L27" s="158"/>
    </row>
    <row r="28" spans="1:12" ht="25.5" customHeight="1" x14ac:dyDescent="0.25">
      <c r="B28" s="203"/>
      <c r="C28" s="204"/>
      <c r="D28" s="204"/>
      <c r="E28" s="204"/>
      <c r="F28" s="204"/>
      <c r="G28" s="204"/>
      <c r="H28" s="204"/>
      <c r="I28" s="204"/>
      <c r="J28" s="204"/>
      <c r="K28" s="204"/>
      <c r="L28" s="158"/>
    </row>
    <row r="29" spans="1:12" ht="21" customHeight="1" x14ac:dyDescent="0.25">
      <c r="A29" s="52"/>
      <c r="B29" s="129" t="s">
        <v>130</v>
      </c>
      <c r="C29" s="152" t="s">
        <v>131</v>
      </c>
      <c r="D29" s="131">
        <f t="shared" ref="D29:D35" si="2">F29-7</f>
        <v>46281</v>
      </c>
      <c r="E29" s="131">
        <f t="shared" ref="E29:E35" si="3">F29</f>
        <v>46288</v>
      </c>
      <c r="F29" s="131">
        <v>46288</v>
      </c>
      <c r="G29" s="131">
        <v>46295</v>
      </c>
      <c r="H29" s="131">
        <v>46305</v>
      </c>
      <c r="I29" s="131">
        <f t="shared" ref="I29:I35" si="4">G29+27</f>
        <v>46322</v>
      </c>
      <c r="J29" s="131">
        <f t="shared" ref="J29:J35" si="5">G29+25</f>
        <v>46320</v>
      </c>
      <c r="K29" s="131">
        <f t="shared" ref="K29:K35" si="6">G29+28</f>
        <v>46323</v>
      </c>
      <c r="L29" s="175"/>
    </row>
    <row r="30" spans="1:12" ht="21" customHeight="1" x14ac:dyDescent="0.25">
      <c r="A30" s="52"/>
      <c r="B30" s="129" t="s">
        <v>132</v>
      </c>
      <c r="C30" s="152" t="s">
        <v>133</v>
      </c>
      <c r="D30" s="131">
        <f t="shared" si="2"/>
        <v>46290</v>
      </c>
      <c r="E30" s="131">
        <f t="shared" si="3"/>
        <v>46297</v>
      </c>
      <c r="F30" s="131">
        <v>46297</v>
      </c>
      <c r="G30" s="131">
        <v>46304</v>
      </c>
      <c r="H30" s="131">
        <v>46318</v>
      </c>
      <c r="I30" s="131">
        <f t="shared" si="4"/>
        <v>46331</v>
      </c>
      <c r="J30" s="131">
        <f t="shared" si="5"/>
        <v>46329</v>
      </c>
      <c r="K30" s="131">
        <f t="shared" si="6"/>
        <v>46332</v>
      </c>
      <c r="L30" s="175"/>
    </row>
    <row r="31" spans="1:12" ht="21" customHeight="1" x14ac:dyDescent="0.25">
      <c r="A31" s="52"/>
      <c r="B31" s="129" t="s">
        <v>57</v>
      </c>
      <c r="C31" s="152" t="s">
        <v>134</v>
      </c>
      <c r="D31" s="131">
        <f t="shared" si="2"/>
        <v>46297</v>
      </c>
      <c r="E31" s="131">
        <f t="shared" si="3"/>
        <v>46304</v>
      </c>
      <c r="F31" s="131">
        <v>46304</v>
      </c>
      <c r="G31" s="131">
        <v>46311</v>
      </c>
      <c r="H31" s="131">
        <v>46325</v>
      </c>
      <c r="I31" s="131">
        <f t="shared" si="4"/>
        <v>46338</v>
      </c>
      <c r="J31" s="131">
        <f t="shared" si="5"/>
        <v>46336</v>
      </c>
      <c r="K31" s="131">
        <f t="shared" si="6"/>
        <v>46339</v>
      </c>
      <c r="L31" s="175"/>
    </row>
    <row r="32" spans="1:12" ht="21" customHeight="1" x14ac:dyDescent="0.25">
      <c r="A32" s="52"/>
      <c r="B32" s="129" t="s">
        <v>135</v>
      </c>
      <c r="C32" s="152" t="s">
        <v>136</v>
      </c>
      <c r="D32" s="131">
        <f t="shared" si="2"/>
        <v>46304</v>
      </c>
      <c r="E32" s="131">
        <f t="shared" si="3"/>
        <v>46311</v>
      </c>
      <c r="F32" s="131">
        <v>46311</v>
      </c>
      <c r="G32" s="131">
        <v>46318</v>
      </c>
      <c r="H32" s="131">
        <v>46332</v>
      </c>
      <c r="I32" s="131">
        <f t="shared" si="4"/>
        <v>46345</v>
      </c>
      <c r="J32" s="131">
        <f t="shared" si="5"/>
        <v>46343</v>
      </c>
      <c r="K32" s="131">
        <f t="shared" si="6"/>
        <v>46346</v>
      </c>
      <c r="L32" s="175"/>
    </row>
    <row r="33" spans="1:12" ht="21" customHeight="1" x14ac:dyDescent="0.25">
      <c r="A33" s="52"/>
      <c r="B33" s="129" t="s">
        <v>130</v>
      </c>
      <c r="C33" s="152" t="s">
        <v>137</v>
      </c>
      <c r="D33" s="131">
        <f t="shared" si="2"/>
        <v>46311</v>
      </c>
      <c r="E33" s="131">
        <f t="shared" si="3"/>
        <v>46318</v>
      </c>
      <c r="F33" s="131">
        <v>46318</v>
      </c>
      <c r="G33" s="131">
        <v>46325</v>
      </c>
      <c r="H33" s="131">
        <v>46339</v>
      </c>
      <c r="I33" s="131">
        <f t="shared" si="4"/>
        <v>46352</v>
      </c>
      <c r="J33" s="131">
        <f t="shared" si="5"/>
        <v>46350</v>
      </c>
      <c r="K33" s="131">
        <f t="shared" si="6"/>
        <v>46353</v>
      </c>
      <c r="L33" s="175"/>
    </row>
    <row r="34" spans="1:12" ht="21" customHeight="1" x14ac:dyDescent="0.25">
      <c r="A34" s="52"/>
      <c r="B34" s="129" t="s">
        <v>138</v>
      </c>
      <c r="C34" s="152" t="s">
        <v>139</v>
      </c>
      <c r="D34" s="131">
        <f t="shared" si="2"/>
        <v>46318</v>
      </c>
      <c r="E34" s="131">
        <f t="shared" si="3"/>
        <v>46325</v>
      </c>
      <c r="F34" s="131">
        <v>46325</v>
      </c>
      <c r="G34" s="131">
        <v>46334</v>
      </c>
      <c r="H34" s="131">
        <v>46346</v>
      </c>
      <c r="I34" s="131">
        <f t="shared" si="4"/>
        <v>46361</v>
      </c>
      <c r="J34" s="131">
        <f t="shared" si="5"/>
        <v>46359</v>
      </c>
      <c r="K34" s="131">
        <f t="shared" si="6"/>
        <v>46362</v>
      </c>
      <c r="L34" s="175"/>
    </row>
    <row r="35" spans="1:12" ht="21" customHeight="1" x14ac:dyDescent="0.25">
      <c r="A35" s="52"/>
      <c r="B35" s="129" t="s">
        <v>132</v>
      </c>
      <c r="C35" s="152" t="s">
        <v>140</v>
      </c>
      <c r="D35" s="131">
        <f t="shared" si="2"/>
        <v>46325</v>
      </c>
      <c r="E35" s="131">
        <f t="shared" si="3"/>
        <v>46332</v>
      </c>
      <c r="F35" s="131">
        <v>46332</v>
      </c>
      <c r="G35" s="131">
        <v>46339</v>
      </c>
      <c r="H35" s="131">
        <v>46353</v>
      </c>
      <c r="I35" s="131">
        <f t="shared" si="4"/>
        <v>46366</v>
      </c>
      <c r="J35" s="131">
        <f t="shared" si="5"/>
        <v>46364</v>
      </c>
      <c r="K35" s="131">
        <f t="shared" si="6"/>
        <v>46367</v>
      </c>
      <c r="L35" s="175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91" t="s">
        <v>141</v>
      </c>
      <c r="C37" s="191"/>
      <c r="D37" s="191"/>
      <c r="E37" s="191"/>
      <c r="F37" s="191"/>
      <c r="G37" s="191"/>
      <c r="H37" s="191"/>
      <c r="I37" s="191"/>
      <c r="J37" s="191"/>
      <c r="K37" s="202"/>
      <c r="L37" s="202"/>
    </row>
    <row r="38" spans="1:12" ht="30" customHeight="1" x14ac:dyDescent="0.25">
      <c r="B38" s="189" t="s">
        <v>1</v>
      </c>
      <c r="C38" s="177" t="s">
        <v>2</v>
      </c>
      <c r="D38" s="177" t="s">
        <v>116</v>
      </c>
      <c r="E38" s="177" t="s">
        <v>3</v>
      </c>
      <c r="F38" s="176" t="s">
        <v>4</v>
      </c>
      <c r="G38" s="176" t="s">
        <v>117</v>
      </c>
      <c r="H38" s="176" t="s">
        <v>6</v>
      </c>
      <c r="I38" s="176" t="s">
        <v>45</v>
      </c>
      <c r="J38" s="176" t="s">
        <v>46</v>
      </c>
      <c r="K38" s="158"/>
      <c r="L38" s="158"/>
    </row>
    <row r="39" spans="1:12" ht="38.25" customHeight="1" x14ac:dyDescent="0.25">
      <c r="B39" s="190"/>
      <c r="C39" s="185"/>
      <c r="D39" s="185"/>
      <c r="E39" s="185"/>
      <c r="F39" s="185"/>
      <c r="G39" s="185"/>
      <c r="H39" s="185"/>
      <c r="I39" s="185"/>
      <c r="J39" s="185"/>
      <c r="K39" s="158"/>
      <c r="L39" s="158"/>
    </row>
    <row r="40" spans="1:12" ht="21" customHeight="1" x14ac:dyDescent="0.25">
      <c r="B40" s="129" t="str">
        <f t="shared" ref="B40:H43" si="7">B29</f>
        <v>OOCL YOKOHAMA</v>
      </c>
      <c r="C40" s="130" t="str">
        <f t="shared" si="7"/>
        <v>214N</v>
      </c>
      <c r="D40" s="131">
        <f t="shared" si="7"/>
        <v>46281</v>
      </c>
      <c r="E40" s="131">
        <f t="shared" si="7"/>
        <v>46288</v>
      </c>
      <c r="F40" s="131">
        <f t="shared" si="7"/>
        <v>46288</v>
      </c>
      <c r="G40" s="131">
        <f t="shared" si="7"/>
        <v>46295</v>
      </c>
      <c r="H40" s="131">
        <f t="shared" si="7"/>
        <v>46305</v>
      </c>
      <c r="I40" s="131">
        <f t="shared" ref="I40:J43" si="8">G40+28</f>
        <v>46323</v>
      </c>
      <c r="J40" s="131">
        <f t="shared" si="8"/>
        <v>46333</v>
      </c>
      <c r="K40" s="175"/>
      <c r="L40" s="175"/>
    </row>
    <row r="41" spans="1:12" ht="21" customHeight="1" x14ac:dyDescent="0.25">
      <c r="B41" s="129" t="str">
        <f t="shared" si="7"/>
        <v>OOCL HOUSTON</v>
      </c>
      <c r="C41" s="130" t="str">
        <f t="shared" si="7"/>
        <v>221N</v>
      </c>
      <c r="D41" s="131">
        <f t="shared" si="7"/>
        <v>46290</v>
      </c>
      <c r="E41" s="131">
        <f t="shared" si="7"/>
        <v>46297</v>
      </c>
      <c r="F41" s="131">
        <f t="shared" si="7"/>
        <v>46297</v>
      </c>
      <c r="G41" s="131">
        <f t="shared" si="7"/>
        <v>46304</v>
      </c>
      <c r="H41" s="131">
        <f t="shared" si="7"/>
        <v>46318</v>
      </c>
      <c r="I41" s="131">
        <f t="shared" si="8"/>
        <v>46332</v>
      </c>
      <c r="J41" s="131">
        <f t="shared" si="8"/>
        <v>46346</v>
      </c>
      <c r="K41" s="175"/>
      <c r="L41" s="175"/>
    </row>
    <row r="42" spans="1:12" ht="21" customHeight="1" x14ac:dyDescent="0.25">
      <c r="B42" s="129" t="str">
        <f t="shared" si="7"/>
        <v>KOTA LUMAYAN</v>
      </c>
      <c r="C42" s="130" t="str">
        <f t="shared" si="7"/>
        <v>193N</v>
      </c>
      <c r="D42" s="131">
        <f t="shared" si="7"/>
        <v>46297</v>
      </c>
      <c r="E42" s="131">
        <f t="shared" si="7"/>
        <v>46304</v>
      </c>
      <c r="F42" s="131">
        <f t="shared" si="7"/>
        <v>46304</v>
      </c>
      <c r="G42" s="131">
        <f t="shared" si="7"/>
        <v>46311</v>
      </c>
      <c r="H42" s="131">
        <f t="shared" si="7"/>
        <v>46325</v>
      </c>
      <c r="I42" s="131">
        <f t="shared" si="8"/>
        <v>46339</v>
      </c>
      <c r="J42" s="131">
        <f t="shared" si="8"/>
        <v>46353</v>
      </c>
      <c r="K42" s="175"/>
      <c r="L42" s="175"/>
    </row>
    <row r="43" spans="1:12" ht="21" customHeight="1" x14ac:dyDescent="0.25">
      <c r="B43" s="129" t="str">
        <f t="shared" si="7"/>
        <v>OOCL BRISBANE</v>
      </c>
      <c r="C43" s="130" t="str">
        <f t="shared" si="7"/>
        <v>253N</v>
      </c>
      <c r="D43" s="131">
        <f t="shared" si="7"/>
        <v>46304</v>
      </c>
      <c r="E43" s="131">
        <f t="shared" si="7"/>
        <v>46311</v>
      </c>
      <c r="F43" s="131">
        <f t="shared" si="7"/>
        <v>46311</v>
      </c>
      <c r="G43" s="131">
        <f t="shared" si="7"/>
        <v>46318</v>
      </c>
      <c r="H43" s="131">
        <f t="shared" si="7"/>
        <v>46332</v>
      </c>
      <c r="I43" s="131">
        <f t="shared" si="8"/>
        <v>46346</v>
      </c>
      <c r="J43" s="131">
        <f t="shared" si="8"/>
        <v>46360</v>
      </c>
      <c r="K43" s="175"/>
      <c r="L43" s="175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91" t="s">
        <v>47</v>
      </c>
      <c r="C45" s="191"/>
      <c r="D45" s="191"/>
      <c r="E45" s="191"/>
      <c r="F45" s="191"/>
      <c r="G45" s="191"/>
      <c r="H45" s="191"/>
      <c r="I45" s="191"/>
      <c r="J45" s="191"/>
      <c r="K45" s="202"/>
      <c r="L45" s="202"/>
    </row>
    <row r="46" spans="1:12" ht="30" customHeight="1" x14ac:dyDescent="0.25">
      <c r="B46" s="189" t="s">
        <v>1</v>
      </c>
      <c r="C46" s="177" t="s">
        <v>2</v>
      </c>
      <c r="D46" s="177" t="s">
        <v>116</v>
      </c>
      <c r="E46" s="177" t="s">
        <v>3</v>
      </c>
      <c r="F46" s="176" t="s">
        <v>4</v>
      </c>
      <c r="G46" s="176" t="s">
        <v>117</v>
      </c>
      <c r="H46" s="176" t="s">
        <v>6</v>
      </c>
      <c r="I46" s="176" t="s">
        <v>49</v>
      </c>
      <c r="J46" s="176" t="s">
        <v>50</v>
      </c>
      <c r="K46" s="158"/>
      <c r="L46" s="158"/>
    </row>
    <row r="47" spans="1:12" ht="18" customHeight="1" x14ac:dyDescent="0.25">
      <c r="B47" s="203"/>
      <c r="C47" s="204"/>
      <c r="D47" s="204"/>
      <c r="E47" s="204"/>
      <c r="F47" s="204"/>
      <c r="G47" s="204"/>
      <c r="H47" s="204"/>
      <c r="I47" s="204"/>
      <c r="J47" s="204"/>
      <c r="K47" s="158"/>
      <c r="L47" s="158"/>
    </row>
    <row r="48" spans="1:12" ht="21" customHeight="1" x14ac:dyDescent="0.25">
      <c r="B48" s="129" t="str">
        <f t="shared" ref="B48:H51" si="9">B40</f>
        <v>OOCL YOKOHAMA</v>
      </c>
      <c r="C48" s="130" t="str">
        <f t="shared" si="9"/>
        <v>214N</v>
      </c>
      <c r="D48" s="131">
        <f t="shared" si="9"/>
        <v>46281</v>
      </c>
      <c r="E48" s="131">
        <f t="shared" si="9"/>
        <v>46288</v>
      </c>
      <c r="F48" s="131">
        <f t="shared" si="9"/>
        <v>46288</v>
      </c>
      <c r="G48" s="131">
        <f t="shared" si="9"/>
        <v>46295</v>
      </c>
      <c r="H48" s="131">
        <f t="shared" si="9"/>
        <v>46305</v>
      </c>
      <c r="I48" s="131">
        <f>G48+48</f>
        <v>46343</v>
      </c>
      <c r="J48" s="131">
        <f>G48+45</f>
        <v>46340</v>
      </c>
      <c r="K48" s="175"/>
      <c r="L48" s="175"/>
    </row>
    <row r="49" spans="2:12" ht="21" customHeight="1" x14ac:dyDescent="0.25">
      <c r="B49" s="129" t="str">
        <f t="shared" si="9"/>
        <v>OOCL HOUSTON</v>
      </c>
      <c r="C49" s="130" t="str">
        <f t="shared" si="9"/>
        <v>221N</v>
      </c>
      <c r="D49" s="131">
        <f t="shared" si="9"/>
        <v>46290</v>
      </c>
      <c r="E49" s="131">
        <f t="shared" si="9"/>
        <v>46297</v>
      </c>
      <c r="F49" s="131">
        <f t="shared" si="9"/>
        <v>46297</v>
      </c>
      <c r="G49" s="131">
        <f t="shared" si="9"/>
        <v>46304</v>
      </c>
      <c r="H49" s="131">
        <f t="shared" si="9"/>
        <v>46318</v>
      </c>
      <c r="I49" s="131">
        <f>G49+48</f>
        <v>46352</v>
      </c>
      <c r="J49" s="131">
        <f>G49+45</f>
        <v>46349</v>
      </c>
      <c r="K49" s="175"/>
      <c r="L49" s="175"/>
    </row>
    <row r="50" spans="2:12" ht="21" customHeight="1" x14ac:dyDescent="0.25">
      <c r="B50" s="129" t="str">
        <f t="shared" si="9"/>
        <v>KOTA LUMAYAN</v>
      </c>
      <c r="C50" s="130" t="str">
        <f t="shared" si="9"/>
        <v>193N</v>
      </c>
      <c r="D50" s="131">
        <f t="shared" si="9"/>
        <v>46297</v>
      </c>
      <c r="E50" s="131">
        <f t="shared" si="9"/>
        <v>46304</v>
      </c>
      <c r="F50" s="131">
        <f t="shared" si="9"/>
        <v>46304</v>
      </c>
      <c r="G50" s="131">
        <f t="shared" si="9"/>
        <v>46311</v>
      </c>
      <c r="H50" s="131">
        <f t="shared" si="9"/>
        <v>46325</v>
      </c>
      <c r="I50" s="131">
        <f>G50+48</f>
        <v>46359</v>
      </c>
      <c r="J50" s="131">
        <f>G50+45</f>
        <v>46356</v>
      </c>
      <c r="K50" s="175"/>
      <c r="L50" s="175"/>
    </row>
    <row r="51" spans="2:12" ht="21" customHeight="1" x14ac:dyDescent="0.25">
      <c r="B51" s="129" t="str">
        <f t="shared" si="9"/>
        <v>OOCL BRISBANE</v>
      </c>
      <c r="C51" s="130" t="str">
        <f t="shared" si="9"/>
        <v>253N</v>
      </c>
      <c r="D51" s="131">
        <f t="shared" si="9"/>
        <v>46304</v>
      </c>
      <c r="E51" s="131">
        <f t="shared" si="9"/>
        <v>46311</v>
      </c>
      <c r="F51" s="131">
        <f t="shared" si="9"/>
        <v>46311</v>
      </c>
      <c r="G51" s="131">
        <f t="shared" si="9"/>
        <v>46318</v>
      </c>
      <c r="H51" s="131">
        <f t="shared" si="9"/>
        <v>46332</v>
      </c>
      <c r="I51" s="131">
        <f>G51+48</f>
        <v>46366</v>
      </c>
      <c r="J51" s="131">
        <f>G51+45</f>
        <v>46363</v>
      </c>
      <c r="K51" s="175"/>
      <c r="L51" s="175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91" t="s">
        <v>51</v>
      </c>
      <c r="C53" s="191"/>
      <c r="D53" s="191"/>
      <c r="E53" s="191"/>
      <c r="F53" s="191"/>
      <c r="G53" s="191"/>
      <c r="H53" s="191"/>
      <c r="I53" s="191"/>
      <c r="J53" s="191"/>
      <c r="K53" s="191"/>
      <c r="L53" s="191"/>
    </row>
    <row r="54" spans="2:12" ht="30" customHeight="1" x14ac:dyDescent="0.25">
      <c r="B54" s="189" t="s">
        <v>1</v>
      </c>
      <c r="C54" s="177" t="s">
        <v>2</v>
      </c>
      <c r="D54" s="177" t="s">
        <v>116</v>
      </c>
      <c r="E54" s="177" t="s">
        <v>3</v>
      </c>
      <c r="F54" s="176" t="s">
        <v>4</v>
      </c>
      <c r="G54" s="176" t="s">
        <v>117</v>
      </c>
      <c r="H54" s="176" t="s">
        <v>6</v>
      </c>
      <c r="I54" s="176" t="s">
        <v>52</v>
      </c>
      <c r="J54" s="176" t="s">
        <v>53</v>
      </c>
      <c r="K54" s="176" t="s">
        <v>54</v>
      </c>
      <c r="L54" s="158"/>
    </row>
    <row r="55" spans="2:12" ht="20.25" customHeight="1" x14ac:dyDescent="0.25">
      <c r="B55" s="208"/>
      <c r="C55" s="205"/>
      <c r="D55" s="205"/>
      <c r="E55" s="205"/>
      <c r="F55" s="205"/>
      <c r="G55" s="205"/>
      <c r="H55" s="205"/>
      <c r="I55" s="205"/>
      <c r="J55" s="205"/>
      <c r="K55" s="185"/>
      <c r="L55" s="158"/>
    </row>
    <row r="56" spans="2:12" ht="21" customHeight="1" x14ac:dyDescent="0.25">
      <c r="B56" s="129" t="str">
        <f t="shared" ref="B56:H59" si="10">B48</f>
        <v>OOCL YOKOHAMA</v>
      </c>
      <c r="C56" s="130" t="str">
        <f t="shared" si="10"/>
        <v>214N</v>
      </c>
      <c r="D56" s="131">
        <f t="shared" si="10"/>
        <v>46281</v>
      </c>
      <c r="E56" s="131">
        <f t="shared" si="10"/>
        <v>46288</v>
      </c>
      <c r="F56" s="131">
        <f t="shared" si="10"/>
        <v>46288</v>
      </c>
      <c r="G56" s="131">
        <f t="shared" si="10"/>
        <v>46295</v>
      </c>
      <c r="H56" s="131">
        <f t="shared" si="10"/>
        <v>46305</v>
      </c>
      <c r="I56" s="131">
        <f>G56+45</f>
        <v>46340</v>
      </c>
      <c r="J56" s="131">
        <f>G56+48</f>
        <v>46343</v>
      </c>
      <c r="K56" s="131">
        <f>G56+51</f>
        <v>46346</v>
      </c>
      <c r="L56" s="175"/>
    </row>
    <row r="57" spans="2:12" ht="21" customHeight="1" x14ac:dyDescent="0.25">
      <c r="B57" s="129" t="str">
        <f t="shared" si="10"/>
        <v>OOCL HOUSTON</v>
      </c>
      <c r="C57" s="130" t="str">
        <f t="shared" si="10"/>
        <v>221N</v>
      </c>
      <c r="D57" s="131">
        <f t="shared" si="10"/>
        <v>46290</v>
      </c>
      <c r="E57" s="131">
        <f t="shared" si="10"/>
        <v>46297</v>
      </c>
      <c r="F57" s="131">
        <f t="shared" si="10"/>
        <v>46297</v>
      </c>
      <c r="G57" s="131">
        <f t="shared" si="10"/>
        <v>46304</v>
      </c>
      <c r="H57" s="131">
        <f t="shared" si="10"/>
        <v>46318</v>
      </c>
      <c r="I57" s="131">
        <f>G57+45</f>
        <v>46349</v>
      </c>
      <c r="J57" s="131">
        <f>G57+48</f>
        <v>46352</v>
      </c>
      <c r="K57" s="131">
        <f>G57+51</f>
        <v>46355</v>
      </c>
      <c r="L57" s="175"/>
    </row>
    <row r="58" spans="2:12" ht="21" customHeight="1" x14ac:dyDescent="0.25">
      <c r="B58" s="129" t="str">
        <f t="shared" si="10"/>
        <v>KOTA LUMAYAN</v>
      </c>
      <c r="C58" s="130" t="str">
        <f t="shared" si="10"/>
        <v>193N</v>
      </c>
      <c r="D58" s="131">
        <f t="shared" si="10"/>
        <v>46297</v>
      </c>
      <c r="E58" s="131">
        <f t="shared" si="10"/>
        <v>46304</v>
      </c>
      <c r="F58" s="131">
        <f t="shared" si="10"/>
        <v>46304</v>
      </c>
      <c r="G58" s="131">
        <f t="shared" si="10"/>
        <v>46311</v>
      </c>
      <c r="H58" s="131">
        <f t="shared" si="10"/>
        <v>46325</v>
      </c>
      <c r="I58" s="131">
        <f>G58+45</f>
        <v>46356</v>
      </c>
      <c r="J58" s="131">
        <f>G58+48</f>
        <v>46359</v>
      </c>
      <c r="K58" s="131">
        <f>G58+51</f>
        <v>46362</v>
      </c>
      <c r="L58" s="175"/>
    </row>
    <row r="59" spans="2:12" ht="21" customHeight="1" x14ac:dyDescent="0.25">
      <c r="B59" s="129" t="str">
        <f t="shared" si="10"/>
        <v>OOCL BRISBANE</v>
      </c>
      <c r="C59" s="130" t="str">
        <f t="shared" si="10"/>
        <v>253N</v>
      </c>
      <c r="D59" s="131">
        <f t="shared" si="10"/>
        <v>46304</v>
      </c>
      <c r="E59" s="131">
        <f t="shared" si="10"/>
        <v>46311</v>
      </c>
      <c r="F59" s="131">
        <f t="shared" si="10"/>
        <v>46311</v>
      </c>
      <c r="G59" s="131">
        <f t="shared" si="10"/>
        <v>46318</v>
      </c>
      <c r="H59" s="131">
        <f t="shared" si="10"/>
        <v>46332</v>
      </c>
      <c r="I59" s="131">
        <f>G59+45</f>
        <v>46363</v>
      </c>
      <c r="J59" s="131">
        <f>G59+48</f>
        <v>46366</v>
      </c>
      <c r="K59" s="131">
        <f>G59+51</f>
        <v>46369</v>
      </c>
      <c r="L59" s="175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91" t="s">
        <v>142</v>
      </c>
      <c r="C61" s="191"/>
      <c r="D61" s="191"/>
      <c r="E61" s="191"/>
      <c r="F61" s="191"/>
      <c r="G61" s="191"/>
      <c r="H61" s="202"/>
      <c r="I61" s="202"/>
      <c r="J61" s="202"/>
      <c r="K61" s="202"/>
      <c r="L61" s="202"/>
    </row>
    <row r="62" spans="2:12" ht="30" customHeight="1" x14ac:dyDescent="0.25">
      <c r="B62" s="189" t="s">
        <v>1</v>
      </c>
      <c r="C62" s="177" t="s">
        <v>2</v>
      </c>
      <c r="D62" s="177" t="s">
        <v>3</v>
      </c>
      <c r="E62" s="176" t="s">
        <v>4</v>
      </c>
      <c r="F62" s="176" t="s">
        <v>117</v>
      </c>
      <c r="G62" s="176" t="s">
        <v>109</v>
      </c>
      <c r="H62" s="180"/>
      <c r="I62" s="98"/>
      <c r="J62" s="98"/>
      <c r="K62" s="98"/>
      <c r="L62" s="98"/>
    </row>
    <row r="63" spans="2:12" ht="25.15" customHeight="1" x14ac:dyDescent="0.25">
      <c r="B63" s="203"/>
      <c r="C63" s="204"/>
      <c r="D63" s="204"/>
      <c r="E63" s="204"/>
      <c r="F63" s="204"/>
      <c r="G63" s="204"/>
      <c r="H63" s="184"/>
      <c r="I63" s="98"/>
      <c r="J63" s="98"/>
      <c r="K63" s="98"/>
      <c r="L63" s="98"/>
    </row>
    <row r="64" spans="2:12" ht="21" customHeight="1" x14ac:dyDescent="0.25">
      <c r="B64" s="155" t="s">
        <v>111</v>
      </c>
      <c r="C64" s="130">
        <v>2619</v>
      </c>
      <c r="D64" s="131">
        <f>E64</f>
        <v>46286</v>
      </c>
      <c r="E64" s="131">
        <v>46286</v>
      </c>
      <c r="F64" s="131">
        <v>46293</v>
      </c>
      <c r="G64" s="131">
        <v>46302</v>
      </c>
      <c r="H64" s="175"/>
      <c r="I64" s="175"/>
      <c r="J64" s="175"/>
      <c r="K64" s="175"/>
      <c r="L64" s="175"/>
    </row>
    <row r="65" spans="2:12" ht="21" customHeight="1" x14ac:dyDescent="0.25">
      <c r="B65" s="155" t="s">
        <v>112</v>
      </c>
      <c r="C65" s="130">
        <v>2619</v>
      </c>
      <c r="D65" s="131">
        <f>E65</f>
        <v>46293</v>
      </c>
      <c r="E65" s="131">
        <v>46293</v>
      </c>
      <c r="F65" s="131">
        <v>46300</v>
      </c>
      <c r="G65" s="131">
        <v>46309</v>
      </c>
      <c r="H65" s="175"/>
      <c r="I65" s="175"/>
      <c r="J65" s="175"/>
      <c r="K65" s="175"/>
      <c r="L65" s="175"/>
    </row>
    <row r="66" spans="2:12" ht="21" customHeight="1" x14ac:dyDescent="0.25">
      <c r="B66" s="155" t="s">
        <v>114</v>
      </c>
      <c r="C66" s="130">
        <v>2619</v>
      </c>
      <c r="D66" s="131">
        <f>E66</f>
        <v>46301</v>
      </c>
      <c r="E66" s="131">
        <f>F66-7</f>
        <v>46301</v>
      </c>
      <c r="F66" s="131">
        <v>46308</v>
      </c>
      <c r="G66" s="131">
        <v>46317</v>
      </c>
      <c r="H66" s="175"/>
      <c r="I66" s="175"/>
      <c r="J66" s="175"/>
      <c r="K66" s="175"/>
      <c r="L66" s="175"/>
    </row>
    <row r="67" spans="2:12" ht="21" customHeight="1" x14ac:dyDescent="0.25">
      <c r="B67" s="155" t="s">
        <v>115</v>
      </c>
      <c r="C67" s="130">
        <v>2621</v>
      </c>
      <c r="D67" s="131">
        <f>E67</f>
        <v>46307</v>
      </c>
      <c r="E67" s="131">
        <f>F67-7</f>
        <v>46307</v>
      </c>
      <c r="F67" s="131">
        <v>46314</v>
      </c>
      <c r="G67" s="131">
        <v>46323</v>
      </c>
      <c r="H67" s="175"/>
      <c r="I67" s="175"/>
      <c r="J67" s="175"/>
      <c r="K67" s="175"/>
      <c r="L67" s="175"/>
    </row>
    <row r="68" spans="2:12" ht="21" customHeight="1" x14ac:dyDescent="0.25">
      <c r="B68" s="155" t="s">
        <v>111</v>
      </c>
      <c r="C68" s="130">
        <v>2621</v>
      </c>
      <c r="D68" s="131">
        <f>E68</f>
        <v>46314</v>
      </c>
      <c r="E68" s="131">
        <f>F68-7</f>
        <v>46314</v>
      </c>
      <c r="F68" s="131">
        <v>46321</v>
      </c>
      <c r="G68" s="131">
        <v>46330</v>
      </c>
      <c r="H68" s="175"/>
      <c r="I68" s="175"/>
      <c r="J68" s="175"/>
      <c r="K68" s="175"/>
      <c r="L68" s="175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196"/>
      <c r="H96" s="184"/>
      <c r="I96" s="207"/>
      <c r="J96" s="184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06"/>
      <c r="H98" s="184"/>
      <c r="I98" s="207"/>
      <c r="J98" s="184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06"/>
      <c r="H101" s="184"/>
      <c r="I101" s="207"/>
      <c r="J101" s="184"/>
      <c r="K101" s="7"/>
    </row>
    <row r="102" spans="2:11" ht="18" customHeight="1" x14ac:dyDescent="0.25">
      <c r="B102" s="6"/>
      <c r="C102" s="6"/>
      <c r="D102" s="6"/>
      <c r="E102" s="6"/>
      <c r="F102" s="7"/>
      <c r="G102" s="206"/>
      <c r="H102" s="184"/>
      <c r="I102" s="207"/>
      <c r="J102" s="184"/>
      <c r="K102" s="7"/>
    </row>
    <row r="103" spans="2:11" ht="18" customHeight="1" x14ac:dyDescent="0.25">
      <c r="B103" s="6"/>
      <c r="C103" s="6"/>
      <c r="D103" s="6"/>
      <c r="E103" s="6"/>
      <c r="F103" s="7"/>
      <c r="G103" s="193"/>
      <c r="H103" s="184"/>
      <c r="I103" s="207"/>
      <c r="J103" s="184"/>
      <c r="K103" s="7"/>
    </row>
    <row r="104" spans="2:11" ht="18" customHeight="1" x14ac:dyDescent="0.25">
      <c r="B104" s="6"/>
      <c r="C104" s="6"/>
      <c r="D104" s="6"/>
      <c r="E104" s="6"/>
      <c r="F104" s="7"/>
      <c r="G104" s="193"/>
      <c r="H104" s="184"/>
      <c r="I104" s="207"/>
      <c r="J104" s="184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G19:G20"/>
    <mergeCell ref="B10:B11"/>
    <mergeCell ref="D10:D11"/>
    <mergeCell ref="J10:J11"/>
    <mergeCell ref="B25:H25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B19:B20"/>
    <mergeCell ref="D19:D20"/>
    <mergeCell ref="C10:C11"/>
    <mergeCell ref="E10:E11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G10:G11"/>
    <mergeCell ref="I10:I11"/>
    <mergeCell ref="K54:K55"/>
    <mergeCell ref="B45:L45"/>
    <mergeCell ref="B53:L53"/>
    <mergeCell ref="G54:G55"/>
    <mergeCell ref="I54:I55"/>
    <mergeCell ref="G38:G39"/>
    <mergeCell ref="I38:I39"/>
    <mergeCell ref="G46:G47"/>
    <mergeCell ref="C38:C39"/>
    <mergeCell ref="F10:F11"/>
    <mergeCell ref="B38:B39"/>
    <mergeCell ref="D38:D39"/>
    <mergeCell ref="C27:C28"/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I13" sqref="I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3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7"/>
    </row>
    <row r="2" spans="1:20" x14ac:dyDescent="0.25">
      <c r="B2" s="6"/>
      <c r="C2" s="6"/>
      <c r="D2" s="6"/>
      <c r="E2" s="7"/>
      <c r="F2" s="7"/>
      <c r="G2" s="7"/>
      <c r="H2" s="7"/>
      <c r="I2" s="87"/>
    </row>
    <row r="3" spans="1:20" x14ac:dyDescent="0.25">
      <c r="B3" s="6"/>
      <c r="C3" s="6"/>
      <c r="D3" s="6"/>
      <c r="E3" s="7"/>
      <c r="F3" s="7"/>
      <c r="G3" s="7"/>
      <c r="H3" s="7"/>
      <c r="I3" s="87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7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7"/>
    </row>
    <row r="6" spans="1:20" s="128" customFormat="1" ht="54" customHeight="1" x14ac:dyDescent="0.25">
      <c r="A6" s="144" t="s">
        <v>155</v>
      </c>
      <c r="B6" s="145"/>
      <c r="C6" s="145"/>
      <c r="D6" s="145"/>
      <c r="E6" s="145"/>
      <c r="F6" s="145"/>
      <c r="G6" s="145"/>
      <c r="H6" s="145"/>
      <c r="I6" s="145"/>
      <c r="J6" s="127"/>
    </row>
    <row r="7" spans="1:20" s="4" customFormat="1" ht="53.25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</row>
    <row r="8" spans="1:20" s="4" customFormat="1" ht="21" customHeight="1" x14ac:dyDescent="0.25">
      <c r="A8" s="132"/>
      <c r="B8" s="124"/>
      <c r="C8" s="124"/>
      <c r="D8" s="124"/>
      <c r="E8" s="124"/>
      <c r="F8" s="124"/>
      <c r="G8" s="124"/>
      <c r="H8" s="124"/>
      <c r="I8" s="124"/>
      <c r="J8" s="124"/>
    </row>
    <row r="9" spans="1:20" ht="43.5" customHeight="1" x14ac:dyDescent="0.25">
      <c r="B9" s="191" t="s">
        <v>59</v>
      </c>
      <c r="C9" s="191"/>
      <c r="D9" s="191"/>
      <c r="E9" s="191"/>
      <c r="F9" s="191"/>
      <c r="G9" s="191"/>
      <c r="H9" s="191"/>
      <c r="I9" s="191"/>
      <c r="J9" s="191"/>
    </row>
    <row r="10" spans="1:20" ht="43.5" customHeight="1" x14ac:dyDescent="0.25">
      <c r="B10" s="136" t="s">
        <v>1</v>
      </c>
      <c r="C10" s="137" t="s">
        <v>2</v>
      </c>
      <c r="D10" s="137" t="s">
        <v>3</v>
      </c>
      <c r="E10" s="138" t="s">
        <v>4</v>
      </c>
      <c r="F10" s="138" t="s">
        <v>143</v>
      </c>
      <c r="G10" s="138" t="s">
        <v>61</v>
      </c>
      <c r="H10" s="138" t="s">
        <v>63</v>
      </c>
      <c r="I10" s="138" t="s">
        <v>64</v>
      </c>
      <c r="J10" s="102"/>
    </row>
    <row r="11" spans="1:20" s="13" customFormat="1" ht="21" customHeight="1" x14ac:dyDescent="0.25">
      <c r="A11" s="53"/>
      <c r="B11" s="164" t="s">
        <v>123</v>
      </c>
      <c r="C11" s="152" t="s">
        <v>144</v>
      </c>
      <c r="D11" s="131">
        <f>E11</f>
        <v>46287</v>
      </c>
      <c r="E11" s="131">
        <v>46287</v>
      </c>
      <c r="F11" s="131">
        <v>46299</v>
      </c>
      <c r="G11" s="131">
        <v>46309</v>
      </c>
      <c r="H11" s="131">
        <f>F11+28</f>
        <v>46327</v>
      </c>
      <c r="I11" s="131">
        <f>(F11+30)</f>
        <v>46329</v>
      </c>
      <c r="J11" s="154"/>
    </row>
    <row r="12" spans="1:20" s="13" customFormat="1" ht="21" customHeight="1" x14ac:dyDescent="0.25">
      <c r="A12" s="52"/>
      <c r="B12" s="164" t="s">
        <v>75</v>
      </c>
      <c r="C12" s="152" t="s">
        <v>145</v>
      </c>
      <c r="D12" s="131">
        <f>E12</f>
        <v>46309</v>
      </c>
      <c r="E12" s="131">
        <v>46309</v>
      </c>
      <c r="F12" s="131">
        <v>46313</v>
      </c>
      <c r="G12" s="131">
        <v>46330</v>
      </c>
      <c r="H12" s="131">
        <f>F12+28</f>
        <v>46341</v>
      </c>
      <c r="I12" s="131">
        <f>(F12+30)</f>
        <v>46343</v>
      </c>
      <c r="J12" s="154"/>
    </row>
    <row r="13" spans="1:20" s="13" customFormat="1" ht="21" customHeight="1" x14ac:dyDescent="0.25">
      <c r="A13" s="52"/>
      <c r="B13" s="164" t="s">
        <v>68</v>
      </c>
      <c r="C13" s="152" t="s">
        <v>69</v>
      </c>
      <c r="D13" s="131">
        <f>E13</f>
        <v>46321</v>
      </c>
      <c r="E13" s="131">
        <v>46321</v>
      </c>
      <c r="F13" s="131">
        <v>46326</v>
      </c>
      <c r="G13" s="131">
        <v>46337</v>
      </c>
      <c r="H13" s="131">
        <f>F13+28</f>
        <v>46354</v>
      </c>
      <c r="I13" s="131">
        <f>(F13+30)</f>
        <v>46356</v>
      </c>
      <c r="J13" s="154"/>
    </row>
    <row r="14" spans="1:20" s="13" customFormat="1" ht="21" customHeight="1" x14ac:dyDescent="0.25">
      <c r="A14" s="52"/>
      <c r="B14" s="164" t="s">
        <v>72</v>
      </c>
      <c r="C14" s="152" t="s">
        <v>146</v>
      </c>
      <c r="D14" s="131">
        <f>E14</f>
        <v>46337</v>
      </c>
      <c r="E14" s="131">
        <v>46337</v>
      </c>
      <c r="F14" s="131">
        <v>46344</v>
      </c>
      <c r="G14" s="131">
        <v>46351</v>
      </c>
      <c r="H14" s="131">
        <f>F14+28</f>
        <v>46372</v>
      </c>
      <c r="I14" s="131">
        <f>(F14+30)</f>
        <v>46374</v>
      </c>
      <c r="J14" s="154"/>
    </row>
    <row r="15" spans="1:20" s="13" customFormat="1" ht="21" customHeight="1" x14ac:dyDescent="0.25">
      <c r="A15" s="52"/>
      <c r="B15" s="164" t="s">
        <v>66</v>
      </c>
      <c r="C15" s="152" t="s">
        <v>74</v>
      </c>
      <c r="D15" s="131">
        <f>E15</f>
        <v>46352</v>
      </c>
      <c r="E15" s="131">
        <v>46352</v>
      </c>
      <c r="F15" s="131">
        <v>46358</v>
      </c>
      <c r="G15" s="131">
        <v>46365</v>
      </c>
      <c r="H15" s="131">
        <f>F15+28</f>
        <v>46386</v>
      </c>
      <c r="I15" s="131">
        <f>(F15+30)</f>
        <v>46388</v>
      </c>
      <c r="J15" s="154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8"/>
      <c r="N16" s="209"/>
      <c r="O16" s="184"/>
      <c r="P16" s="184"/>
      <c r="Q16" s="184"/>
      <c r="R16" s="184"/>
      <c r="S16" s="210"/>
      <c r="T16" s="211"/>
    </row>
    <row r="17" spans="2:10" ht="43.5" customHeight="1" thickBot="1" x14ac:dyDescent="0.3">
      <c r="B17" s="191" t="s">
        <v>0</v>
      </c>
      <c r="C17" s="191"/>
      <c r="D17" s="191"/>
      <c r="E17" s="191"/>
      <c r="F17" s="191"/>
      <c r="G17" s="191"/>
      <c r="H17" s="202"/>
      <c r="I17" s="202"/>
      <c r="J17" s="202"/>
    </row>
    <row r="18" spans="2:10" ht="30" customHeight="1" x14ac:dyDescent="0.25">
      <c r="B18" s="189" t="s">
        <v>1</v>
      </c>
      <c r="C18" s="177" t="s">
        <v>2</v>
      </c>
      <c r="D18" s="177" t="s">
        <v>3</v>
      </c>
      <c r="E18" s="176" t="s">
        <v>4</v>
      </c>
      <c r="F18" s="176" t="s">
        <v>143</v>
      </c>
      <c r="G18" s="176" t="s">
        <v>6</v>
      </c>
      <c r="H18" s="166"/>
      <c r="I18" s="166"/>
      <c r="J18" s="134"/>
    </row>
    <row r="19" spans="2:10" ht="17.25" customHeight="1" x14ac:dyDescent="0.25">
      <c r="B19" s="190"/>
      <c r="C19" s="185"/>
      <c r="D19" s="185"/>
      <c r="E19" s="185"/>
      <c r="F19" s="185"/>
      <c r="G19" s="185"/>
      <c r="H19" s="166"/>
      <c r="I19" s="166"/>
      <c r="J19" s="134"/>
    </row>
    <row r="20" spans="2:10" ht="21" customHeight="1" x14ac:dyDescent="0.25">
      <c r="B20" s="164" t="s">
        <v>130</v>
      </c>
      <c r="C20" s="152" t="s">
        <v>131</v>
      </c>
      <c r="D20" s="131">
        <f t="shared" ref="D20:D25" si="0">E20</f>
        <v>46289</v>
      </c>
      <c r="E20" s="131">
        <v>46289</v>
      </c>
      <c r="F20" s="131">
        <v>46297</v>
      </c>
      <c r="G20" s="131">
        <v>46306</v>
      </c>
      <c r="H20" s="175"/>
      <c r="I20" s="175"/>
      <c r="J20" s="165"/>
    </row>
    <row r="21" spans="2:10" ht="21" customHeight="1" x14ac:dyDescent="0.25">
      <c r="B21" s="164" t="s">
        <v>147</v>
      </c>
      <c r="C21" s="152" t="s">
        <v>148</v>
      </c>
      <c r="D21" s="131">
        <f t="shared" si="0"/>
        <v>46297</v>
      </c>
      <c r="E21" s="131">
        <v>46297</v>
      </c>
      <c r="F21" s="131">
        <v>46304</v>
      </c>
      <c r="G21" s="131">
        <v>46315</v>
      </c>
      <c r="H21" s="175"/>
      <c r="I21" s="175"/>
      <c r="J21" s="165"/>
    </row>
    <row r="22" spans="2:10" ht="21" customHeight="1" x14ac:dyDescent="0.25">
      <c r="B22" s="164" t="s">
        <v>132</v>
      </c>
      <c r="C22" s="152" t="s">
        <v>133</v>
      </c>
      <c r="D22" s="131">
        <f t="shared" si="0"/>
        <v>46302</v>
      </c>
      <c r="E22" s="131">
        <v>46302</v>
      </c>
      <c r="F22" s="131">
        <v>46307</v>
      </c>
      <c r="G22" s="131">
        <v>46318</v>
      </c>
      <c r="H22" s="175"/>
      <c r="I22" s="175"/>
      <c r="J22" s="165"/>
    </row>
    <row r="23" spans="2:10" ht="21" customHeight="1" x14ac:dyDescent="0.25">
      <c r="B23" s="164" t="s">
        <v>135</v>
      </c>
      <c r="C23" s="152" t="s">
        <v>136</v>
      </c>
      <c r="D23" s="131">
        <f t="shared" si="0"/>
        <v>46316</v>
      </c>
      <c r="E23" s="131">
        <v>46316</v>
      </c>
      <c r="F23" s="131">
        <v>46320</v>
      </c>
      <c r="G23" s="131">
        <v>46332</v>
      </c>
      <c r="H23" s="175"/>
      <c r="I23" s="175"/>
      <c r="J23" s="165"/>
    </row>
    <row r="24" spans="2:10" ht="21" customHeight="1" x14ac:dyDescent="0.25">
      <c r="B24" s="164" t="s">
        <v>130</v>
      </c>
      <c r="C24" s="152" t="s">
        <v>137</v>
      </c>
      <c r="D24" s="131">
        <f t="shared" si="0"/>
        <v>46323</v>
      </c>
      <c r="E24" s="131">
        <v>46323</v>
      </c>
      <c r="F24" s="131">
        <v>46328</v>
      </c>
      <c r="G24" s="131">
        <v>46339</v>
      </c>
      <c r="H24" s="175"/>
      <c r="I24" s="175"/>
      <c r="J24" s="165"/>
    </row>
    <row r="25" spans="2:10" ht="21" customHeight="1" x14ac:dyDescent="0.25">
      <c r="B25" s="164" t="s">
        <v>147</v>
      </c>
      <c r="C25" s="152" t="s">
        <v>139</v>
      </c>
      <c r="D25" s="131">
        <f t="shared" si="0"/>
        <v>46330</v>
      </c>
      <c r="E25" s="131">
        <v>46330</v>
      </c>
      <c r="F25" s="131">
        <v>46336</v>
      </c>
      <c r="G25" s="131">
        <v>46346</v>
      </c>
      <c r="H25" s="175"/>
      <c r="I25" s="175"/>
      <c r="J25" s="165"/>
    </row>
    <row r="26" spans="2:10" ht="21" customHeight="1" x14ac:dyDescent="0.25">
      <c r="B26" s="159"/>
      <c r="C26" s="160"/>
      <c r="D26" s="161"/>
      <c r="E26" s="161"/>
      <c r="F26" s="161"/>
      <c r="G26" s="161"/>
      <c r="H26" s="162"/>
      <c r="I26" s="162"/>
      <c r="J26" s="163"/>
    </row>
    <row r="27" spans="2:10" ht="42.75" customHeight="1" x14ac:dyDescent="0.25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</row>
    <row r="28" spans="2:10" ht="30" customHeight="1" x14ac:dyDescent="0.25">
      <c r="B28" s="189" t="s">
        <v>1</v>
      </c>
      <c r="C28" s="177" t="s">
        <v>2</v>
      </c>
      <c r="D28" s="177" t="s">
        <v>3</v>
      </c>
      <c r="E28" s="176" t="s">
        <v>4</v>
      </c>
      <c r="F28" s="176" t="s">
        <v>143</v>
      </c>
      <c r="G28" s="176" t="s">
        <v>6</v>
      </c>
      <c r="H28" s="176" t="s">
        <v>21</v>
      </c>
      <c r="I28" s="176" t="s">
        <v>22</v>
      </c>
      <c r="J28" s="166"/>
    </row>
    <row r="29" spans="2:10" ht="17.25" customHeight="1" x14ac:dyDescent="0.25">
      <c r="B29" s="190"/>
      <c r="C29" s="185"/>
      <c r="D29" s="185"/>
      <c r="E29" s="185"/>
      <c r="F29" s="185"/>
      <c r="G29" s="185"/>
      <c r="H29" s="185"/>
      <c r="I29" s="185"/>
      <c r="J29" s="166"/>
    </row>
    <row r="30" spans="2:10" ht="21" customHeight="1" x14ac:dyDescent="0.25">
      <c r="B30" s="164" t="str">
        <f t="shared" ref="B30:G35" si="1">B20</f>
        <v>OOCL YOKOHAMA</v>
      </c>
      <c r="C30" s="152" t="str">
        <f t="shared" si="1"/>
        <v>214N</v>
      </c>
      <c r="D30" s="131">
        <f t="shared" si="1"/>
        <v>46289</v>
      </c>
      <c r="E30" s="131">
        <f t="shared" si="1"/>
        <v>46289</v>
      </c>
      <c r="F30" s="131">
        <f t="shared" si="1"/>
        <v>46297</v>
      </c>
      <c r="G30" s="131">
        <f t="shared" si="1"/>
        <v>46306</v>
      </c>
      <c r="H30" s="131">
        <f t="shared" ref="H30:H35" si="2">F30+27</f>
        <v>46324</v>
      </c>
      <c r="I30" s="131">
        <f t="shared" ref="I30:I35" si="3">F30+26</f>
        <v>46323</v>
      </c>
      <c r="J30" s="165"/>
    </row>
    <row r="31" spans="2:10" ht="21" customHeight="1" x14ac:dyDescent="0.25">
      <c r="B31" s="164" t="str">
        <f t="shared" si="1"/>
        <v xml:space="preserve">KOTA LARIS </v>
      </c>
      <c r="C31" s="152" t="str">
        <f t="shared" si="1"/>
        <v>102N</v>
      </c>
      <c r="D31" s="131">
        <f t="shared" si="1"/>
        <v>46297</v>
      </c>
      <c r="E31" s="131">
        <f t="shared" si="1"/>
        <v>46297</v>
      </c>
      <c r="F31" s="131">
        <f t="shared" si="1"/>
        <v>46304</v>
      </c>
      <c r="G31" s="131">
        <f t="shared" si="1"/>
        <v>46315</v>
      </c>
      <c r="H31" s="131">
        <f t="shared" si="2"/>
        <v>46331</v>
      </c>
      <c r="I31" s="131">
        <f t="shared" si="3"/>
        <v>46330</v>
      </c>
      <c r="J31" s="165"/>
    </row>
    <row r="32" spans="2:10" ht="21" customHeight="1" x14ac:dyDescent="0.25">
      <c r="B32" s="164" t="str">
        <f t="shared" si="1"/>
        <v>OOCL HOUSTON</v>
      </c>
      <c r="C32" s="152" t="str">
        <f t="shared" si="1"/>
        <v>221N</v>
      </c>
      <c r="D32" s="131">
        <f t="shared" si="1"/>
        <v>46302</v>
      </c>
      <c r="E32" s="131">
        <f t="shared" si="1"/>
        <v>46302</v>
      </c>
      <c r="F32" s="131">
        <f t="shared" si="1"/>
        <v>46307</v>
      </c>
      <c r="G32" s="131">
        <f t="shared" si="1"/>
        <v>46318</v>
      </c>
      <c r="H32" s="131">
        <f t="shared" si="2"/>
        <v>46334</v>
      </c>
      <c r="I32" s="131">
        <f t="shared" si="3"/>
        <v>46333</v>
      </c>
      <c r="J32" s="165"/>
    </row>
    <row r="33" spans="1:10" ht="21" customHeight="1" x14ac:dyDescent="0.25">
      <c r="A33" s="9"/>
      <c r="B33" s="164" t="str">
        <f t="shared" si="1"/>
        <v>OOCL BRISBANE</v>
      </c>
      <c r="C33" s="152" t="str">
        <f t="shared" si="1"/>
        <v>253N</v>
      </c>
      <c r="D33" s="131">
        <f t="shared" si="1"/>
        <v>46316</v>
      </c>
      <c r="E33" s="131">
        <f t="shared" si="1"/>
        <v>46316</v>
      </c>
      <c r="F33" s="131">
        <f t="shared" si="1"/>
        <v>46320</v>
      </c>
      <c r="G33" s="131">
        <f t="shared" si="1"/>
        <v>46332</v>
      </c>
      <c r="H33" s="131">
        <f t="shared" si="2"/>
        <v>46347</v>
      </c>
      <c r="I33" s="131">
        <f t="shared" si="3"/>
        <v>46346</v>
      </c>
      <c r="J33" s="165"/>
    </row>
    <row r="34" spans="1:10" ht="21" customHeight="1" x14ac:dyDescent="0.25">
      <c r="A34" s="9"/>
      <c r="B34" s="164" t="str">
        <f t="shared" si="1"/>
        <v>OOCL YOKOHAMA</v>
      </c>
      <c r="C34" s="152" t="str">
        <f t="shared" si="1"/>
        <v>215N</v>
      </c>
      <c r="D34" s="131">
        <f t="shared" si="1"/>
        <v>46323</v>
      </c>
      <c r="E34" s="131">
        <f t="shared" si="1"/>
        <v>46323</v>
      </c>
      <c r="F34" s="131">
        <f t="shared" si="1"/>
        <v>46328</v>
      </c>
      <c r="G34" s="131">
        <f t="shared" si="1"/>
        <v>46339</v>
      </c>
      <c r="H34" s="131">
        <f t="shared" si="2"/>
        <v>46355</v>
      </c>
      <c r="I34" s="131">
        <f t="shared" si="3"/>
        <v>46354</v>
      </c>
      <c r="J34" s="165"/>
    </row>
    <row r="35" spans="1:10" ht="21" customHeight="1" x14ac:dyDescent="0.25">
      <c r="B35" s="164" t="str">
        <f t="shared" si="1"/>
        <v xml:space="preserve">KOTA LARIS </v>
      </c>
      <c r="C35" s="152" t="str">
        <f t="shared" si="1"/>
        <v>103N</v>
      </c>
      <c r="D35" s="131">
        <f t="shared" si="1"/>
        <v>46330</v>
      </c>
      <c r="E35" s="131">
        <f t="shared" si="1"/>
        <v>46330</v>
      </c>
      <c r="F35" s="131">
        <f t="shared" si="1"/>
        <v>46336</v>
      </c>
      <c r="G35" s="131">
        <f t="shared" si="1"/>
        <v>46346</v>
      </c>
      <c r="H35" s="131">
        <f t="shared" si="2"/>
        <v>46363</v>
      </c>
      <c r="I35" s="131">
        <f t="shared" si="3"/>
        <v>46362</v>
      </c>
      <c r="J35" s="165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9"/>
    </row>
    <row r="37" spans="1:10" ht="43.5" customHeight="1" thickBot="1" x14ac:dyDescent="0.3">
      <c r="B37" s="191" t="s">
        <v>23</v>
      </c>
      <c r="C37" s="191"/>
      <c r="D37" s="191"/>
      <c r="E37" s="191"/>
      <c r="F37" s="191"/>
      <c r="G37" s="191"/>
      <c r="H37" s="191"/>
      <c r="I37" s="191"/>
      <c r="J37" s="202"/>
    </row>
    <row r="38" spans="1:10" ht="30" customHeight="1" x14ac:dyDescent="0.25">
      <c r="B38" s="189" t="s">
        <v>1</v>
      </c>
      <c r="C38" s="177" t="s">
        <v>2</v>
      </c>
      <c r="D38" s="177" t="s">
        <v>3</v>
      </c>
      <c r="E38" s="176" t="s">
        <v>4</v>
      </c>
      <c r="F38" s="176" t="s">
        <v>143</v>
      </c>
      <c r="G38" s="176" t="s">
        <v>6</v>
      </c>
      <c r="H38" s="176" t="s">
        <v>24</v>
      </c>
      <c r="I38" s="176" t="s">
        <v>25</v>
      </c>
      <c r="J38" s="166"/>
    </row>
    <row r="39" spans="1:10" ht="18" customHeight="1" x14ac:dyDescent="0.25">
      <c r="B39" s="203"/>
      <c r="C39" s="204"/>
      <c r="D39" s="204"/>
      <c r="E39" s="204"/>
      <c r="F39" s="204"/>
      <c r="G39" s="204"/>
      <c r="H39" s="204"/>
      <c r="I39" s="204"/>
      <c r="J39" s="166"/>
    </row>
    <row r="40" spans="1:10" ht="21" customHeight="1" x14ac:dyDescent="0.25">
      <c r="B40" s="129" t="str">
        <f t="shared" ref="B40:G44" si="4">B21</f>
        <v xml:space="preserve">KOTA LARIS </v>
      </c>
      <c r="C40" s="130" t="str">
        <f t="shared" si="4"/>
        <v>102N</v>
      </c>
      <c r="D40" s="131">
        <f t="shared" si="4"/>
        <v>46297</v>
      </c>
      <c r="E40" s="131">
        <f t="shared" si="4"/>
        <v>46297</v>
      </c>
      <c r="F40" s="131">
        <f t="shared" si="4"/>
        <v>46304</v>
      </c>
      <c r="G40" s="131">
        <f t="shared" si="4"/>
        <v>46315</v>
      </c>
      <c r="H40" s="131">
        <f>G40+27</f>
        <v>46342</v>
      </c>
      <c r="I40" s="131">
        <f>F40+27</f>
        <v>46331</v>
      </c>
      <c r="J40" s="153"/>
    </row>
    <row r="41" spans="1:10" ht="21" customHeight="1" x14ac:dyDescent="0.25">
      <c r="B41" s="129" t="str">
        <f t="shared" si="4"/>
        <v>OOCL HOUSTON</v>
      </c>
      <c r="C41" s="130" t="str">
        <f t="shared" si="4"/>
        <v>221N</v>
      </c>
      <c r="D41" s="131">
        <f t="shared" si="4"/>
        <v>46302</v>
      </c>
      <c r="E41" s="131">
        <f t="shared" si="4"/>
        <v>46302</v>
      </c>
      <c r="F41" s="131">
        <f t="shared" si="4"/>
        <v>46307</v>
      </c>
      <c r="G41" s="131">
        <f t="shared" si="4"/>
        <v>46318</v>
      </c>
      <c r="H41" s="131">
        <f>G41+27</f>
        <v>46345</v>
      </c>
      <c r="I41" s="131">
        <f>F41+27</f>
        <v>46334</v>
      </c>
      <c r="J41" s="153"/>
    </row>
    <row r="42" spans="1:10" ht="21" customHeight="1" x14ac:dyDescent="0.25">
      <c r="B42" s="129" t="str">
        <f t="shared" si="4"/>
        <v>OOCL BRISBANE</v>
      </c>
      <c r="C42" s="130" t="str">
        <f t="shared" si="4"/>
        <v>253N</v>
      </c>
      <c r="D42" s="131">
        <f t="shared" si="4"/>
        <v>46316</v>
      </c>
      <c r="E42" s="131">
        <f t="shared" si="4"/>
        <v>46316</v>
      </c>
      <c r="F42" s="131">
        <f t="shared" si="4"/>
        <v>46320</v>
      </c>
      <c r="G42" s="131">
        <f t="shared" si="4"/>
        <v>46332</v>
      </c>
      <c r="H42" s="131">
        <f>G42+27</f>
        <v>46359</v>
      </c>
      <c r="I42" s="131">
        <f>F42+27</f>
        <v>46347</v>
      </c>
      <c r="J42" s="153"/>
    </row>
    <row r="43" spans="1:10" ht="21" customHeight="1" x14ac:dyDescent="0.25">
      <c r="B43" s="129" t="str">
        <f t="shared" si="4"/>
        <v>OOCL YOKOHAMA</v>
      </c>
      <c r="C43" s="152" t="str">
        <f t="shared" si="4"/>
        <v>215N</v>
      </c>
      <c r="D43" s="131">
        <f t="shared" si="4"/>
        <v>46323</v>
      </c>
      <c r="E43" s="131">
        <f t="shared" si="4"/>
        <v>46323</v>
      </c>
      <c r="F43" s="131">
        <f t="shared" si="4"/>
        <v>46328</v>
      </c>
      <c r="G43" s="131">
        <f t="shared" si="4"/>
        <v>46339</v>
      </c>
      <c r="H43" s="131">
        <f>G43+27</f>
        <v>46366</v>
      </c>
      <c r="I43" s="131">
        <f>F43+27</f>
        <v>46355</v>
      </c>
      <c r="J43" s="153"/>
    </row>
    <row r="44" spans="1:10" ht="21" customHeight="1" x14ac:dyDescent="0.25">
      <c r="B44" s="129" t="str">
        <f t="shared" si="4"/>
        <v xml:space="preserve">KOTA LARIS </v>
      </c>
      <c r="C44" s="152" t="str">
        <f t="shared" si="4"/>
        <v>103N</v>
      </c>
      <c r="D44" s="131">
        <f t="shared" si="4"/>
        <v>46330</v>
      </c>
      <c r="E44" s="131">
        <f t="shared" si="4"/>
        <v>46330</v>
      </c>
      <c r="F44" s="131">
        <f t="shared" si="4"/>
        <v>46336</v>
      </c>
      <c r="G44" s="131">
        <f t="shared" si="4"/>
        <v>46346</v>
      </c>
      <c r="H44" s="131">
        <f>G44+27</f>
        <v>46373</v>
      </c>
      <c r="I44" s="131">
        <f>F44+27</f>
        <v>46363</v>
      </c>
      <c r="J44" s="153"/>
    </row>
    <row r="45" spans="1:10" ht="18" customHeight="1" x14ac:dyDescent="0.3">
      <c r="A45" s="13"/>
      <c r="B45" s="95"/>
      <c r="C45" s="86"/>
      <c r="D45" s="49"/>
      <c r="E45" s="73"/>
      <c r="F45" s="73"/>
      <c r="G45" s="73"/>
      <c r="H45" s="73"/>
      <c r="I45" s="96"/>
    </row>
    <row r="46" spans="1:10" ht="43.5" customHeight="1" x14ac:dyDescent="0.25">
      <c r="B46" s="191" t="s">
        <v>161</v>
      </c>
      <c r="C46" s="191"/>
      <c r="D46" s="191"/>
      <c r="E46" s="191"/>
      <c r="F46" s="191"/>
      <c r="G46" s="191"/>
      <c r="H46" s="191"/>
      <c r="I46" s="191"/>
      <c r="J46" s="191"/>
    </row>
    <row r="47" spans="1:10" ht="30" customHeight="1" x14ac:dyDescent="0.25">
      <c r="B47" s="189" t="s">
        <v>1</v>
      </c>
      <c r="C47" s="177" t="s">
        <v>2</v>
      </c>
      <c r="D47" s="177" t="s">
        <v>3</v>
      </c>
      <c r="E47" s="176" t="s">
        <v>4</v>
      </c>
      <c r="F47" s="176" t="s">
        <v>143</v>
      </c>
      <c r="G47" s="176" t="s">
        <v>6</v>
      </c>
      <c r="H47" s="176" t="s">
        <v>46</v>
      </c>
      <c r="I47" s="176" t="s">
        <v>149</v>
      </c>
      <c r="J47" s="166"/>
    </row>
    <row r="48" spans="1:10" ht="18" customHeight="1" x14ac:dyDescent="0.25">
      <c r="B48" s="203"/>
      <c r="C48" s="204"/>
      <c r="D48" s="204"/>
      <c r="E48" s="204"/>
      <c r="F48" s="204"/>
      <c r="G48" s="204"/>
      <c r="H48" s="204"/>
      <c r="I48" s="204"/>
      <c r="J48" s="166"/>
    </row>
    <row r="49" spans="1:26" ht="21" customHeight="1" x14ac:dyDescent="0.25">
      <c r="B49" s="129" t="str">
        <f t="shared" ref="B49:G54" si="5">B30</f>
        <v>OOCL YOKOHAMA</v>
      </c>
      <c r="C49" s="130" t="str">
        <f t="shared" si="5"/>
        <v>214N</v>
      </c>
      <c r="D49" s="131">
        <f t="shared" si="5"/>
        <v>46289</v>
      </c>
      <c r="E49" s="131">
        <f t="shared" si="5"/>
        <v>46289</v>
      </c>
      <c r="F49" s="131">
        <f t="shared" si="5"/>
        <v>46297</v>
      </c>
      <c r="G49" s="131">
        <f t="shared" si="5"/>
        <v>46306</v>
      </c>
      <c r="H49" s="131">
        <f>G49+28</f>
        <v>46334</v>
      </c>
      <c r="I49" s="131">
        <f t="shared" ref="I49:I54" si="6">F49+28</f>
        <v>46325</v>
      </c>
      <c r="J49" s="153"/>
    </row>
    <row r="50" spans="1:26" ht="21" customHeight="1" x14ac:dyDescent="0.25">
      <c r="B50" s="129" t="str">
        <f t="shared" si="5"/>
        <v xml:space="preserve">KOTA LARIS </v>
      </c>
      <c r="C50" s="130" t="str">
        <f t="shared" si="5"/>
        <v>102N</v>
      </c>
      <c r="D50" s="131">
        <f t="shared" si="5"/>
        <v>46297</v>
      </c>
      <c r="E50" s="131">
        <f t="shared" si="5"/>
        <v>46297</v>
      </c>
      <c r="F50" s="131">
        <f t="shared" si="5"/>
        <v>46304</v>
      </c>
      <c r="G50" s="131">
        <f t="shared" si="5"/>
        <v>46315</v>
      </c>
      <c r="H50" s="131">
        <f>G50+28</f>
        <v>46343</v>
      </c>
      <c r="I50" s="131">
        <f t="shared" si="6"/>
        <v>46332</v>
      </c>
      <c r="J50" s="153"/>
    </row>
    <row r="51" spans="1:26" ht="21" customHeight="1" x14ac:dyDescent="0.25">
      <c r="B51" s="129" t="str">
        <f t="shared" si="5"/>
        <v>OOCL HOUSTON</v>
      </c>
      <c r="C51" s="130" t="str">
        <f t="shared" si="5"/>
        <v>221N</v>
      </c>
      <c r="D51" s="131">
        <f t="shared" si="5"/>
        <v>46302</v>
      </c>
      <c r="E51" s="131">
        <f t="shared" si="5"/>
        <v>46302</v>
      </c>
      <c r="F51" s="131">
        <f t="shared" si="5"/>
        <v>46307</v>
      </c>
      <c r="G51" s="131">
        <f t="shared" si="5"/>
        <v>46318</v>
      </c>
      <c r="H51" s="131">
        <f>G51+28</f>
        <v>46346</v>
      </c>
      <c r="I51" s="131">
        <f t="shared" si="6"/>
        <v>46335</v>
      </c>
      <c r="J51" s="153"/>
    </row>
    <row r="52" spans="1:26" ht="21" customHeight="1" x14ac:dyDescent="0.25">
      <c r="B52" s="129" t="str">
        <f t="shared" si="5"/>
        <v>OOCL BRISBANE</v>
      </c>
      <c r="C52" s="152" t="str">
        <f t="shared" si="5"/>
        <v>253N</v>
      </c>
      <c r="D52" s="131">
        <f t="shared" si="5"/>
        <v>46316</v>
      </c>
      <c r="E52" s="131">
        <f t="shared" si="5"/>
        <v>46316</v>
      </c>
      <c r="F52" s="131">
        <f t="shared" si="5"/>
        <v>46320</v>
      </c>
      <c r="G52" s="131">
        <f t="shared" si="5"/>
        <v>46332</v>
      </c>
      <c r="H52" s="131">
        <f>G52+28</f>
        <v>46360</v>
      </c>
      <c r="I52" s="131">
        <f t="shared" si="6"/>
        <v>46348</v>
      </c>
      <c r="J52" s="153"/>
    </row>
    <row r="53" spans="1:26" ht="21" customHeight="1" x14ac:dyDescent="0.25">
      <c r="B53" s="129" t="str">
        <f t="shared" si="5"/>
        <v>OOCL YOKOHAMA</v>
      </c>
      <c r="C53" s="152" t="str">
        <f t="shared" si="5"/>
        <v>215N</v>
      </c>
      <c r="D53" s="131">
        <f t="shared" si="5"/>
        <v>46323</v>
      </c>
      <c r="E53" s="131">
        <f t="shared" si="5"/>
        <v>46323</v>
      </c>
      <c r="F53" s="131">
        <f t="shared" si="5"/>
        <v>46328</v>
      </c>
      <c r="G53" s="131">
        <f t="shared" si="5"/>
        <v>46339</v>
      </c>
      <c r="H53" s="131">
        <f>G53+28</f>
        <v>46367</v>
      </c>
      <c r="I53" s="131">
        <f t="shared" si="6"/>
        <v>46356</v>
      </c>
      <c r="J53" s="153"/>
    </row>
    <row r="54" spans="1:26" s="9" customFormat="1" ht="21" customHeight="1" x14ac:dyDescent="0.25">
      <c r="A54" s="12"/>
      <c r="B54" s="129" t="str">
        <f t="shared" si="5"/>
        <v xml:space="preserve">KOTA LARIS </v>
      </c>
      <c r="C54" s="152" t="str">
        <f t="shared" si="5"/>
        <v>103N</v>
      </c>
      <c r="D54" s="131">
        <f t="shared" si="5"/>
        <v>46330</v>
      </c>
      <c r="E54" s="131">
        <f t="shared" si="5"/>
        <v>46330</v>
      </c>
      <c r="F54" s="131">
        <f t="shared" si="5"/>
        <v>46336</v>
      </c>
      <c r="G54" s="131">
        <f t="shared" si="5"/>
        <v>46346</v>
      </c>
      <c r="H54" s="131">
        <f>F54+28</f>
        <v>46364</v>
      </c>
      <c r="I54" s="131">
        <f t="shared" si="6"/>
        <v>46364</v>
      </c>
      <c r="J54" s="153"/>
    </row>
    <row r="55" spans="1:26" s="9" customFormat="1" ht="17.25" customHeight="1" x14ac:dyDescent="0.25">
      <c r="A55" s="12"/>
      <c r="B55" s="167"/>
      <c r="C55" s="168"/>
      <c r="D55" s="169"/>
      <c r="E55" s="169"/>
      <c r="F55" s="169"/>
      <c r="G55" s="169"/>
      <c r="H55" s="169"/>
      <c r="I55" s="169"/>
      <c r="J55" s="170"/>
    </row>
    <row r="56" spans="1:26" ht="43.5" customHeight="1" thickBot="1" x14ac:dyDescent="0.3">
      <c r="B56" s="191" t="s">
        <v>47</v>
      </c>
      <c r="C56" s="191"/>
      <c r="D56" s="191"/>
      <c r="E56" s="191"/>
      <c r="F56" s="191"/>
      <c r="G56" s="191"/>
      <c r="H56" s="191"/>
      <c r="I56" s="191"/>
      <c r="J56" s="202"/>
    </row>
    <row r="57" spans="1:26" ht="30" customHeight="1" x14ac:dyDescent="0.25">
      <c r="B57" s="189" t="s">
        <v>1</v>
      </c>
      <c r="C57" s="177" t="s">
        <v>2</v>
      </c>
      <c r="D57" s="177" t="s">
        <v>3</v>
      </c>
      <c r="E57" s="176" t="s">
        <v>4</v>
      </c>
      <c r="F57" s="176" t="s">
        <v>143</v>
      </c>
      <c r="G57" s="176" t="s">
        <v>6</v>
      </c>
      <c r="H57" s="176" t="s">
        <v>48</v>
      </c>
      <c r="I57" s="176" t="s">
        <v>50</v>
      </c>
      <c r="J57" s="166"/>
    </row>
    <row r="58" spans="1:26" ht="26.45" customHeight="1" x14ac:dyDescent="0.25">
      <c r="B58" s="190"/>
      <c r="C58" s="185"/>
      <c r="D58" s="185"/>
      <c r="E58" s="185"/>
      <c r="F58" s="185"/>
      <c r="G58" s="185"/>
      <c r="H58" s="185"/>
      <c r="I58" s="185"/>
      <c r="J58" s="166"/>
    </row>
    <row r="59" spans="1:26" ht="21" customHeight="1" x14ac:dyDescent="0.25">
      <c r="B59" s="129" t="str">
        <f t="shared" ref="B59:G59" si="7">B30</f>
        <v>OOCL YOKOHAMA</v>
      </c>
      <c r="C59" s="152" t="str">
        <f t="shared" si="7"/>
        <v>214N</v>
      </c>
      <c r="D59" s="131">
        <f t="shared" si="7"/>
        <v>46289</v>
      </c>
      <c r="E59" s="131">
        <f t="shared" si="7"/>
        <v>46289</v>
      </c>
      <c r="F59" s="131">
        <f t="shared" si="7"/>
        <v>46297</v>
      </c>
      <c r="G59" s="131">
        <f t="shared" si="7"/>
        <v>46306</v>
      </c>
      <c r="H59" s="131">
        <f>F59+50</f>
        <v>46347</v>
      </c>
      <c r="I59" s="131">
        <f>F59+55</f>
        <v>46352</v>
      </c>
      <c r="J59" s="153"/>
    </row>
    <row r="60" spans="1:26" ht="21" customHeight="1" x14ac:dyDescent="0.25">
      <c r="B60" s="129" t="str">
        <f t="shared" ref="B60:E63" si="8">B31</f>
        <v xml:space="preserve">KOTA LARIS </v>
      </c>
      <c r="C60" s="152" t="str">
        <f t="shared" si="8"/>
        <v>102N</v>
      </c>
      <c r="D60" s="131">
        <f t="shared" si="8"/>
        <v>46297</v>
      </c>
      <c r="E60" s="131">
        <f t="shared" si="8"/>
        <v>46297</v>
      </c>
      <c r="F60" s="131">
        <f>F50</f>
        <v>46304</v>
      </c>
      <c r="G60" s="131">
        <f>G31</f>
        <v>46315</v>
      </c>
      <c r="H60" s="131">
        <f>F60+50</f>
        <v>46354</v>
      </c>
      <c r="I60" s="131">
        <f>F60+55</f>
        <v>46359</v>
      </c>
      <c r="J60" s="153"/>
    </row>
    <row r="61" spans="1:26" ht="21" customHeight="1" x14ac:dyDescent="0.25">
      <c r="B61" s="129" t="str">
        <f t="shared" si="8"/>
        <v>OOCL HOUSTON</v>
      </c>
      <c r="C61" s="152" t="str">
        <f t="shared" si="8"/>
        <v>221N</v>
      </c>
      <c r="D61" s="131">
        <f t="shared" si="8"/>
        <v>46302</v>
      </c>
      <c r="E61" s="131">
        <f t="shared" si="8"/>
        <v>46302</v>
      </c>
      <c r="F61" s="131">
        <f>F51</f>
        <v>46307</v>
      </c>
      <c r="G61" s="131">
        <f>G32</f>
        <v>46318</v>
      </c>
      <c r="H61" s="131">
        <f>F61+50</f>
        <v>46357</v>
      </c>
      <c r="I61" s="131">
        <f>F61+55</f>
        <v>46362</v>
      </c>
      <c r="J61" s="153"/>
    </row>
    <row r="62" spans="1:26" ht="21" customHeight="1" x14ac:dyDescent="0.25">
      <c r="B62" s="129" t="str">
        <f t="shared" si="8"/>
        <v>OOCL BRISBANE</v>
      </c>
      <c r="C62" s="152" t="str">
        <f t="shared" si="8"/>
        <v>253N</v>
      </c>
      <c r="D62" s="131">
        <f t="shared" si="8"/>
        <v>46316</v>
      </c>
      <c r="E62" s="131">
        <f t="shared" si="8"/>
        <v>46316</v>
      </c>
      <c r="F62" s="131">
        <f>F33</f>
        <v>46320</v>
      </c>
      <c r="G62" s="131">
        <f>G33</f>
        <v>46332</v>
      </c>
      <c r="H62" s="131">
        <f>F62+50</f>
        <v>46370</v>
      </c>
      <c r="I62" s="131">
        <f>F62+55</f>
        <v>46375</v>
      </c>
      <c r="J62" s="153"/>
    </row>
    <row r="63" spans="1:26" ht="21" customHeight="1" x14ac:dyDescent="0.25">
      <c r="B63" s="129" t="str">
        <f t="shared" si="8"/>
        <v>OOCL YOKOHAMA</v>
      </c>
      <c r="C63" s="152" t="str">
        <f t="shared" si="8"/>
        <v>215N</v>
      </c>
      <c r="D63" s="131">
        <f t="shared" si="8"/>
        <v>46323</v>
      </c>
      <c r="E63" s="131">
        <f t="shared" si="8"/>
        <v>46323</v>
      </c>
      <c r="F63" s="131">
        <f>F34</f>
        <v>46328</v>
      </c>
      <c r="G63" s="131">
        <f>G34</f>
        <v>46339</v>
      </c>
      <c r="H63" s="131">
        <f>F63+50</f>
        <v>46378</v>
      </c>
      <c r="I63" s="131">
        <f>F63+55</f>
        <v>46383</v>
      </c>
      <c r="J63" s="153"/>
    </row>
    <row r="64" spans="1:26" s="9" customFormat="1" ht="17.25" customHeight="1" x14ac:dyDescent="0.25">
      <c r="A64" s="12"/>
      <c r="B64" s="167"/>
      <c r="C64" s="168"/>
      <c r="D64" s="169"/>
      <c r="E64" s="169"/>
      <c r="F64" s="169"/>
      <c r="G64" s="169"/>
      <c r="H64" s="169"/>
      <c r="I64" s="169"/>
      <c r="J64" s="170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</row>
    <row r="65" spans="2:10" ht="43.5" customHeight="1" thickBot="1" x14ac:dyDescent="0.3">
      <c r="B65" s="191" t="s">
        <v>51</v>
      </c>
      <c r="C65" s="191"/>
      <c r="D65" s="191"/>
      <c r="E65" s="191"/>
      <c r="F65" s="191"/>
      <c r="G65" s="191"/>
      <c r="H65" s="191"/>
      <c r="I65" s="191"/>
      <c r="J65" s="202"/>
    </row>
    <row r="66" spans="2:10" ht="30" customHeight="1" x14ac:dyDescent="0.25">
      <c r="B66" s="189" t="s">
        <v>1</v>
      </c>
      <c r="C66" s="177" t="s">
        <v>2</v>
      </c>
      <c r="D66" s="177" t="s">
        <v>3</v>
      </c>
      <c r="E66" s="176" t="s">
        <v>4</v>
      </c>
      <c r="F66" s="176" t="s">
        <v>143</v>
      </c>
      <c r="G66" s="176" t="s">
        <v>6</v>
      </c>
      <c r="H66" s="176" t="s">
        <v>53</v>
      </c>
      <c r="I66" s="176" t="s">
        <v>54</v>
      </c>
      <c r="J66" s="166"/>
    </row>
    <row r="67" spans="2:10" ht="20.25" customHeight="1" x14ac:dyDescent="0.25">
      <c r="B67" s="190"/>
      <c r="C67" s="185"/>
      <c r="D67" s="185"/>
      <c r="E67" s="185"/>
      <c r="F67" s="185"/>
      <c r="G67" s="185"/>
      <c r="H67" s="185"/>
      <c r="I67" s="185"/>
      <c r="J67" s="166"/>
    </row>
    <row r="68" spans="2:10" ht="21" customHeight="1" x14ac:dyDescent="0.25">
      <c r="B68" s="129" t="str">
        <f t="shared" ref="B68:G71" si="9">B30</f>
        <v>OOCL YOKOHAMA</v>
      </c>
      <c r="C68" s="152" t="str">
        <f t="shared" si="9"/>
        <v>214N</v>
      </c>
      <c r="D68" s="131">
        <f t="shared" si="9"/>
        <v>46289</v>
      </c>
      <c r="E68" s="131">
        <f t="shared" si="9"/>
        <v>46289</v>
      </c>
      <c r="F68" s="131">
        <f t="shared" si="9"/>
        <v>46297</v>
      </c>
      <c r="G68" s="131">
        <f t="shared" si="9"/>
        <v>46306</v>
      </c>
      <c r="H68" s="131">
        <f>F68+51</f>
        <v>46348</v>
      </c>
      <c r="I68" s="131">
        <f>F68+51</f>
        <v>46348</v>
      </c>
      <c r="J68" s="153"/>
    </row>
    <row r="69" spans="2:10" ht="21" customHeight="1" x14ac:dyDescent="0.25">
      <c r="B69" s="129" t="str">
        <f t="shared" si="9"/>
        <v xml:space="preserve">KOTA LARIS </v>
      </c>
      <c r="C69" s="152" t="str">
        <f t="shared" si="9"/>
        <v>102N</v>
      </c>
      <c r="D69" s="131">
        <f t="shared" si="9"/>
        <v>46297</v>
      </c>
      <c r="E69" s="131">
        <f t="shared" si="9"/>
        <v>46297</v>
      </c>
      <c r="F69" s="131">
        <f t="shared" si="9"/>
        <v>46304</v>
      </c>
      <c r="G69" s="131">
        <f t="shared" si="9"/>
        <v>46315</v>
      </c>
      <c r="H69" s="131">
        <f>F69+51</f>
        <v>46355</v>
      </c>
      <c r="I69" s="131">
        <f>F69+51</f>
        <v>46355</v>
      </c>
      <c r="J69" s="153"/>
    </row>
    <row r="70" spans="2:10" ht="21" customHeight="1" x14ac:dyDescent="0.25">
      <c r="B70" s="129" t="str">
        <f t="shared" si="9"/>
        <v>OOCL HOUSTON</v>
      </c>
      <c r="C70" s="152" t="str">
        <f t="shared" si="9"/>
        <v>221N</v>
      </c>
      <c r="D70" s="131">
        <f t="shared" si="9"/>
        <v>46302</v>
      </c>
      <c r="E70" s="131">
        <f t="shared" si="9"/>
        <v>46302</v>
      </c>
      <c r="F70" s="131">
        <f t="shared" si="9"/>
        <v>46307</v>
      </c>
      <c r="G70" s="131">
        <f t="shared" si="9"/>
        <v>46318</v>
      </c>
      <c r="H70" s="131">
        <f>F70+51</f>
        <v>46358</v>
      </c>
      <c r="I70" s="131">
        <f>F70+51</f>
        <v>46358</v>
      </c>
      <c r="J70" s="153"/>
    </row>
    <row r="71" spans="2:10" ht="21" customHeight="1" x14ac:dyDescent="0.25">
      <c r="B71" s="129" t="str">
        <f t="shared" si="9"/>
        <v>OOCL BRISBANE</v>
      </c>
      <c r="C71" s="152" t="str">
        <f t="shared" si="9"/>
        <v>253N</v>
      </c>
      <c r="D71" s="131">
        <f t="shared" si="9"/>
        <v>46316</v>
      </c>
      <c r="E71" s="131">
        <f t="shared" si="9"/>
        <v>46316</v>
      </c>
      <c r="F71" s="131">
        <f t="shared" si="9"/>
        <v>46320</v>
      </c>
      <c r="G71" s="131">
        <f t="shared" si="9"/>
        <v>46332</v>
      </c>
      <c r="H71" s="131">
        <f>F71+51</f>
        <v>46371</v>
      </c>
      <c r="I71" s="131">
        <f>F71+51</f>
        <v>46371</v>
      </c>
      <c r="J71" s="153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1"/>
    </row>
    <row r="73" spans="2:10" ht="43.5" customHeight="1" thickBot="1" x14ac:dyDescent="0.3">
      <c r="B73" s="191" t="s">
        <v>142</v>
      </c>
      <c r="C73" s="191"/>
      <c r="D73" s="191"/>
      <c r="E73" s="191"/>
      <c r="F73" s="191"/>
      <c r="G73" s="191"/>
      <c r="H73" s="202"/>
      <c r="I73" s="202"/>
      <c r="J73" s="202"/>
    </row>
    <row r="74" spans="2:10" ht="30" customHeight="1" x14ac:dyDescent="0.25">
      <c r="B74" s="189" t="s">
        <v>1</v>
      </c>
      <c r="C74" s="177" t="s">
        <v>2</v>
      </c>
      <c r="D74" s="177" t="s">
        <v>3</v>
      </c>
      <c r="E74" s="176" t="s">
        <v>4</v>
      </c>
      <c r="F74" s="176" t="s">
        <v>143</v>
      </c>
      <c r="G74" s="176" t="s">
        <v>109</v>
      </c>
      <c r="H74" s="166"/>
      <c r="I74" s="166"/>
      <c r="J74" s="166"/>
    </row>
    <row r="75" spans="2:10" ht="33" customHeight="1" x14ac:dyDescent="0.25">
      <c r="B75" s="190"/>
      <c r="C75" s="185"/>
      <c r="D75" s="185"/>
      <c r="E75" s="185"/>
      <c r="F75" s="185"/>
      <c r="G75" s="185"/>
      <c r="H75" s="166"/>
      <c r="I75" s="166"/>
      <c r="J75" s="166"/>
    </row>
    <row r="76" spans="2:10" ht="21" customHeight="1" x14ac:dyDescent="0.25">
      <c r="B76" s="129" t="s">
        <v>150</v>
      </c>
      <c r="C76" s="130">
        <v>2635</v>
      </c>
      <c r="D76" s="131">
        <f>E76</f>
        <v>46288</v>
      </c>
      <c r="E76" s="131">
        <v>46288</v>
      </c>
      <c r="F76" s="131">
        <v>46295</v>
      </c>
      <c r="G76" s="131">
        <v>46302</v>
      </c>
      <c r="H76" s="175"/>
      <c r="I76" s="175"/>
      <c r="J76" s="154"/>
    </row>
    <row r="77" spans="2:10" ht="21" customHeight="1" x14ac:dyDescent="0.25">
      <c r="B77" s="129" t="s">
        <v>150</v>
      </c>
      <c r="C77" s="130">
        <v>2637</v>
      </c>
      <c r="D77" s="131">
        <f>E77</f>
        <v>46302</v>
      </c>
      <c r="E77" s="131">
        <v>46302</v>
      </c>
      <c r="F77" s="131">
        <v>46309</v>
      </c>
      <c r="G77" s="131">
        <v>46316</v>
      </c>
      <c r="H77" s="175"/>
      <c r="I77" s="175"/>
      <c r="J77" s="154"/>
    </row>
    <row r="78" spans="2:10" ht="21" customHeight="1" x14ac:dyDescent="0.25">
      <c r="B78" s="129" t="s">
        <v>151</v>
      </c>
      <c r="C78" s="130">
        <v>2639</v>
      </c>
      <c r="D78" s="131">
        <f>E78</f>
        <v>46309</v>
      </c>
      <c r="E78" s="131">
        <v>46309</v>
      </c>
      <c r="F78" s="131">
        <v>46316</v>
      </c>
      <c r="G78" s="131">
        <v>46323</v>
      </c>
      <c r="H78" s="175"/>
      <c r="I78" s="175"/>
      <c r="J78" s="154"/>
    </row>
    <row r="79" spans="2:10" ht="21" customHeight="1" x14ac:dyDescent="0.25">
      <c r="B79" s="129" t="s">
        <v>150</v>
      </c>
      <c r="C79" s="130">
        <v>2639</v>
      </c>
      <c r="D79" s="131">
        <f>E79</f>
        <v>46316</v>
      </c>
      <c r="E79" s="131">
        <v>46316</v>
      </c>
      <c r="F79" s="131">
        <v>46323</v>
      </c>
      <c r="G79" s="131">
        <v>46330</v>
      </c>
      <c r="H79" s="175"/>
      <c r="I79" s="175"/>
      <c r="J79" s="154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90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90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90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2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7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7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7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7"/>
      <c r="J87" s="5"/>
    </row>
    <row r="88" spans="2:10" ht="18" customHeight="1" x14ac:dyDescent="0.25">
      <c r="B88" s="6"/>
      <c r="C88" s="6"/>
      <c r="D88" s="6"/>
      <c r="E88" s="7"/>
      <c r="F88" s="193"/>
      <c r="G88" s="184"/>
      <c r="H88" s="184"/>
      <c r="I88" s="87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7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7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7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7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7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7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7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7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7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7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7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7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7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4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4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4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4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4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7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7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7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7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7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7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7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7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7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7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7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7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7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7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7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7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7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G66:G67"/>
    <mergeCell ref="F38:F39"/>
    <mergeCell ref="G38:G39"/>
    <mergeCell ref="B38:B39"/>
    <mergeCell ref="B47:B48"/>
    <mergeCell ref="D47:D48"/>
    <mergeCell ref="F28:F29"/>
    <mergeCell ref="C57:C58"/>
    <mergeCell ref="E57:E58"/>
    <mergeCell ref="F57:F58"/>
    <mergeCell ref="G28:G29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C38:C39"/>
    <mergeCell ref="H38:H39"/>
    <mergeCell ref="F47:F48"/>
    <mergeCell ref="H47:H48"/>
    <mergeCell ref="B56:J56"/>
    <mergeCell ref="B65:J65"/>
    <mergeCell ref="I66:I67"/>
    <mergeCell ref="B57:B58"/>
    <mergeCell ref="G74:G75"/>
    <mergeCell ref="D57:D58"/>
    <mergeCell ref="B73:J73"/>
    <mergeCell ref="B74:B75"/>
    <mergeCell ref="G47:G48"/>
    <mergeCell ref="E38:E39"/>
    <mergeCell ref="C74:C75"/>
    <mergeCell ref="E74:E75"/>
    <mergeCell ref="I47:I48"/>
    <mergeCell ref="B46:J46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tabSelected="1" zoomScale="70" zoomScaleNormal="70" zoomScaleSheetLayoutView="85" workbookViewId="0">
      <pane ySplit="7" topLeftCell="A8" activePane="bottomLeft" state="frozen"/>
      <selection pane="bottomLeft" activeCell="F81" sqref="F81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197" t="s">
        <v>156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97"/>
    </row>
    <row r="7" spans="1:13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46"/>
      <c r="L7" s="98"/>
      <c r="M7" s="99"/>
    </row>
    <row r="8" spans="1:13" ht="21.75" customHeight="1" x14ac:dyDescent="0.25">
      <c r="B8" s="182"/>
      <c r="C8" s="183"/>
      <c r="D8" s="183"/>
      <c r="E8" s="184"/>
      <c r="F8" s="184"/>
      <c r="G8" s="184"/>
      <c r="H8" s="207"/>
      <c r="I8" s="17"/>
      <c r="J8" s="10"/>
      <c r="K8" s="10"/>
      <c r="L8" s="8"/>
    </row>
    <row r="9" spans="1:13" ht="43.5" customHeight="1" thickBot="1" x14ac:dyDescent="0.3">
      <c r="B9" s="212" t="s">
        <v>0</v>
      </c>
      <c r="C9" s="212"/>
      <c r="D9" s="212"/>
      <c r="E9" s="212"/>
      <c r="F9" s="212"/>
      <c r="G9" s="212"/>
      <c r="H9" s="212"/>
      <c r="I9" s="212"/>
      <c r="J9" s="212"/>
      <c r="K9" s="212"/>
      <c r="L9" s="101"/>
      <c r="M9" s="100"/>
    </row>
    <row r="10" spans="1:13" ht="30" customHeight="1" x14ac:dyDescent="0.25">
      <c r="B10" s="189" t="s">
        <v>1</v>
      </c>
      <c r="C10" s="177" t="s">
        <v>2</v>
      </c>
      <c r="D10" s="177" t="s">
        <v>3</v>
      </c>
      <c r="E10" s="176" t="s">
        <v>26</v>
      </c>
      <c r="F10" s="176" t="s">
        <v>152</v>
      </c>
      <c r="G10" s="176" t="s">
        <v>6</v>
      </c>
      <c r="H10" s="176" t="s">
        <v>28</v>
      </c>
      <c r="I10" s="176" t="s">
        <v>21</v>
      </c>
      <c r="J10" s="176" t="s">
        <v>24</v>
      </c>
      <c r="K10" s="176" t="s">
        <v>37</v>
      </c>
      <c r="L10" s="180"/>
      <c r="M10" s="103"/>
    </row>
    <row r="11" spans="1:13" ht="25.5" customHeight="1" x14ac:dyDescent="0.25">
      <c r="B11" s="190"/>
      <c r="C11" s="185"/>
      <c r="D11" s="185"/>
      <c r="E11" s="185"/>
      <c r="F11" s="185"/>
      <c r="G11" s="185"/>
      <c r="H11" s="185"/>
      <c r="I11" s="185"/>
      <c r="J11" s="185"/>
      <c r="K11" s="185"/>
      <c r="L11" s="213"/>
      <c r="M11" s="8"/>
    </row>
    <row r="12" spans="1:13" ht="21" customHeight="1" x14ac:dyDescent="0.25">
      <c r="B12" s="129" t="s">
        <v>16</v>
      </c>
      <c r="C12" s="152" t="s">
        <v>99</v>
      </c>
      <c r="D12" s="131">
        <f t="shared" ref="D12:D18" si="0">E12</f>
        <v>46293</v>
      </c>
      <c r="E12" s="131">
        <v>46293</v>
      </c>
      <c r="F12" s="131">
        <v>46298</v>
      </c>
      <c r="G12" s="131">
        <v>46313</v>
      </c>
      <c r="H12" s="131">
        <f t="shared" ref="H12:H18" si="1">F12+22</f>
        <v>46320</v>
      </c>
      <c r="I12" s="131">
        <f t="shared" ref="I12:I18" si="2">F12+25</f>
        <v>46323</v>
      </c>
      <c r="J12" s="131">
        <f t="shared" ref="J12:J18" si="3">F12+26</f>
        <v>46324</v>
      </c>
      <c r="K12" s="131">
        <f t="shared" ref="K12:K18" si="4">E12+28</f>
        <v>46321</v>
      </c>
      <c r="L12" s="110"/>
      <c r="M12" s="123"/>
    </row>
    <row r="13" spans="1:13" ht="21" customHeight="1" x14ac:dyDescent="0.25">
      <c r="B13" s="129" t="s">
        <v>9</v>
      </c>
      <c r="C13" s="152" t="s">
        <v>10</v>
      </c>
      <c r="D13" s="131">
        <f t="shared" si="0"/>
        <v>46297</v>
      </c>
      <c r="E13" s="131">
        <v>46297</v>
      </c>
      <c r="F13" s="131">
        <v>46307</v>
      </c>
      <c r="G13" s="131">
        <v>46320</v>
      </c>
      <c r="H13" s="131">
        <f t="shared" si="1"/>
        <v>46329</v>
      </c>
      <c r="I13" s="131">
        <f t="shared" si="2"/>
        <v>46332</v>
      </c>
      <c r="J13" s="131">
        <f t="shared" si="3"/>
        <v>46333</v>
      </c>
      <c r="K13" s="131">
        <f t="shared" si="4"/>
        <v>46325</v>
      </c>
      <c r="L13" s="107"/>
      <c r="M13" s="108"/>
    </row>
    <row r="14" spans="1:13" ht="21" customHeight="1" x14ac:dyDescent="0.25">
      <c r="B14" s="129" t="s">
        <v>11</v>
      </c>
      <c r="C14" s="152" t="s">
        <v>12</v>
      </c>
      <c r="D14" s="131">
        <f t="shared" si="0"/>
        <v>46304</v>
      </c>
      <c r="E14" s="131">
        <v>46304</v>
      </c>
      <c r="F14" s="131">
        <v>46315</v>
      </c>
      <c r="G14" s="131">
        <v>46327</v>
      </c>
      <c r="H14" s="131">
        <f t="shared" si="1"/>
        <v>46337</v>
      </c>
      <c r="I14" s="131">
        <f t="shared" si="2"/>
        <v>46340</v>
      </c>
      <c r="J14" s="131">
        <f t="shared" si="3"/>
        <v>46341</v>
      </c>
      <c r="K14" s="131">
        <f t="shared" si="4"/>
        <v>46332</v>
      </c>
      <c r="L14" s="110"/>
      <c r="M14" s="123"/>
    </row>
    <row r="15" spans="1:13" ht="21" customHeight="1" x14ac:dyDescent="0.25">
      <c r="B15" s="129" t="s">
        <v>13</v>
      </c>
      <c r="C15" s="152" t="s">
        <v>14</v>
      </c>
      <c r="D15" s="131">
        <f t="shared" si="0"/>
        <v>46316</v>
      </c>
      <c r="E15" s="131">
        <v>46316</v>
      </c>
      <c r="F15" s="131">
        <v>46323</v>
      </c>
      <c r="G15" s="131">
        <v>46334</v>
      </c>
      <c r="H15" s="131">
        <f t="shared" si="1"/>
        <v>46345</v>
      </c>
      <c r="I15" s="131">
        <f t="shared" si="2"/>
        <v>46348</v>
      </c>
      <c r="J15" s="131">
        <f t="shared" si="3"/>
        <v>46349</v>
      </c>
      <c r="K15" s="131">
        <f t="shared" si="4"/>
        <v>46344</v>
      </c>
      <c r="L15" s="107"/>
      <c r="M15" s="108"/>
    </row>
    <row r="16" spans="1:13" ht="21" customHeight="1" x14ac:dyDescent="0.25">
      <c r="B16" s="129" t="s">
        <v>7</v>
      </c>
      <c r="C16" s="152" t="s">
        <v>15</v>
      </c>
      <c r="D16" s="131">
        <f t="shared" si="0"/>
        <v>46323</v>
      </c>
      <c r="E16" s="131">
        <v>46323</v>
      </c>
      <c r="F16" s="131">
        <v>46330</v>
      </c>
      <c r="G16" s="131">
        <v>46341</v>
      </c>
      <c r="H16" s="131">
        <f t="shared" si="1"/>
        <v>46352</v>
      </c>
      <c r="I16" s="131">
        <f t="shared" si="2"/>
        <v>46355</v>
      </c>
      <c r="J16" s="131">
        <f t="shared" si="3"/>
        <v>46356</v>
      </c>
      <c r="K16" s="131">
        <f t="shared" si="4"/>
        <v>46351</v>
      </c>
      <c r="L16" s="110"/>
      <c r="M16" s="123"/>
    </row>
    <row r="17" spans="1:13" ht="21" customHeight="1" x14ac:dyDescent="0.25">
      <c r="B17" s="129" t="s">
        <v>16</v>
      </c>
      <c r="C17" s="152" t="s">
        <v>17</v>
      </c>
      <c r="D17" s="131">
        <f t="shared" si="0"/>
        <v>46330</v>
      </c>
      <c r="E17" s="131">
        <v>46330</v>
      </c>
      <c r="F17" s="131">
        <v>46337</v>
      </c>
      <c r="G17" s="131">
        <v>46348</v>
      </c>
      <c r="H17" s="131">
        <f t="shared" si="1"/>
        <v>46359</v>
      </c>
      <c r="I17" s="131">
        <f t="shared" si="2"/>
        <v>46362</v>
      </c>
      <c r="J17" s="131">
        <f t="shared" si="3"/>
        <v>46363</v>
      </c>
      <c r="K17" s="131">
        <f t="shared" si="4"/>
        <v>46358</v>
      </c>
      <c r="L17" s="107"/>
      <c r="M17" s="108"/>
    </row>
    <row r="18" spans="1:13" ht="21" customHeight="1" x14ac:dyDescent="0.25">
      <c r="B18" s="129" t="s">
        <v>9</v>
      </c>
      <c r="C18" s="152" t="s">
        <v>153</v>
      </c>
      <c r="D18" s="131">
        <f t="shared" si="0"/>
        <v>46337</v>
      </c>
      <c r="E18" s="131">
        <v>46337</v>
      </c>
      <c r="F18" s="131">
        <v>46344</v>
      </c>
      <c r="G18" s="131">
        <v>46355</v>
      </c>
      <c r="H18" s="131">
        <f t="shared" si="1"/>
        <v>46366</v>
      </c>
      <c r="I18" s="131">
        <f t="shared" si="2"/>
        <v>46369</v>
      </c>
      <c r="J18" s="131">
        <f t="shared" si="3"/>
        <v>46370</v>
      </c>
      <c r="K18" s="131">
        <f t="shared" si="4"/>
        <v>46365</v>
      </c>
      <c r="L18" s="110"/>
      <c r="M18" s="123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91" t="s">
        <v>141</v>
      </c>
      <c r="C20" s="191"/>
      <c r="D20" s="191"/>
      <c r="E20" s="191"/>
      <c r="F20" s="191"/>
      <c r="G20" s="191"/>
      <c r="H20" s="191"/>
      <c r="I20" s="191"/>
      <c r="J20" s="202"/>
      <c r="K20" s="202"/>
      <c r="L20" s="101"/>
      <c r="M20" s="100"/>
    </row>
    <row r="21" spans="1:13" ht="30" customHeight="1" x14ac:dyDescent="0.25">
      <c r="B21" s="189" t="s">
        <v>1</v>
      </c>
      <c r="C21" s="177" t="s">
        <v>2</v>
      </c>
      <c r="D21" s="177" t="s">
        <v>3</v>
      </c>
      <c r="E21" s="176" t="s">
        <v>26</v>
      </c>
      <c r="F21" s="176" t="s">
        <v>152</v>
      </c>
      <c r="G21" s="176" t="s">
        <v>6</v>
      </c>
      <c r="H21" s="176" t="s">
        <v>45</v>
      </c>
      <c r="I21" s="176" t="s">
        <v>46</v>
      </c>
      <c r="J21" s="146"/>
      <c r="K21" s="146"/>
      <c r="L21" s="102"/>
      <c r="M21" s="102"/>
    </row>
    <row r="22" spans="1:13" ht="18" customHeight="1" x14ac:dyDescent="0.25">
      <c r="B22" s="190"/>
      <c r="C22" s="185"/>
      <c r="D22" s="185"/>
      <c r="E22" s="185"/>
      <c r="F22" s="185"/>
      <c r="G22" s="185"/>
      <c r="H22" s="185"/>
      <c r="I22" s="185"/>
      <c r="J22" s="146"/>
      <c r="K22" s="146"/>
      <c r="L22" s="9"/>
    </row>
    <row r="23" spans="1:13" ht="21" customHeight="1" x14ac:dyDescent="0.25">
      <c r="B23" s="129" t="str">
        <f t="shared" ref="B23:G27" si="5">B12</f>
        <v>OOCL PANAMA</v>
      </c>
      <c r="C23" s="152" t="str">
        <f t="shared" si="5"/>
        <v>336N</v>
      </c>
      <c r="D23" s="156">
        <f t="shared" si="5"/>
        <v>46293</v>
      </c>
      <c r="E23" s="131">
        <f t="shared" si="5"/>
        <v>46293</v>
      </c>
      <c r="F23" s="131">
        <f t="shared" si="5"/>
        <v>46298</v>
      </c>
      <c r="G23" s="131">
        <f t="shared" si="5"/>
        <v>46313</v>
      </c>
      <c r="H23" s="131">
        <f t="shared" ref="H23:I28" si="6">F23+28</f>
        <v>46326</v>
      </c>
      <c r="I23" s="131">
        <f t="shared" si="6"/>
        <v>46341</v>
      </c>
      <c r="J23" s="175"/>
      <c r="K23" s="175"/>
      <c r="L23" s="109"/>
      <c r="M23" s="109"/>
    </row>
    <row r="24" spans="1:13" ht="21" customHeight="1" x14ac:dyDescent="0.25">
      <c r="B24" s="129" t="str">
        <f t="shared" si="5"/>
        <v>KOTA LAWA</v>
      </c>
      <c r="C24" s="152" t="str">
        <f t="shared" si="5"/>
        <v>111N</v>
      </c>
      <c r="D24" s="156">
        <f t="shared" si="5"/>
        <v>46297</v>
      </c>
      <c r="E24" s="131">
        <f t="shared" si="5"/>
        <v>46297</v>
      </c>
      <c r="F24" s="131">
        <f t="shared" si="5"/>
        <v>46307</v>
      </c>
      <c r="G24" s="131">
        <f t="shared" si="5"/>
        <v>46320</v>
      </c>
      <c r="H24" s="131">
        <f t="shared" si="6"/>
        <v>46335</v>
      </c>
      <c r="I24" s="131">
        <f t="shared" si="6"/>
        <v>46348</v>
      </c>
      <c r="J24" s="175"/>
      <c r="K24" s="175"/>
      <c r="L24" s="115"/>
      <c r="M24" s="115"/>
    </row>
    <row r="25" spans="1:13" ht="21" customHeight="1" x14ac:dyDescent="0.25">
      <c r="B25" s="129" t="str">
        <f t="shared" si="5"/>
        <v>OOCL CHICAGO</v>
      </c>
      <c r="C25" s="152" t="str">
        <f t="shared" si="5"/>
        <v>123N</v>
      </c>
      <c r="D25" s="156">
        <f t="shared" si="5"/>
        <v>46304</v>
      </c>
      <c r="E25" s="131">
        <f t="shared" si="5"/>
        <v>46304</v>
      </c>
      <c r="F25" s="131">
        <f t="shared" si="5"/>
        <v>46315</v>
      </c>
      <c r="G25" s="131">
        <f t="shared" si="5"/>
        <v>46327</v>
      </c>
      <c r="H25" s="131">
        <f t="shared" si="6"/>
        <v>46343</v>
      </c>
      <c r="I25" s="131">
        <f t="shared" si="6"/>
        <v>46355</v>
      </c>
      <c r="J25" s="175"/>
      <c r="K25" s="175"/>
      <c r="L25" s="109"/>
      <c r="M25" s="109"/>
    </row>
    <row r="26" spans="1:13" ht="21" customHeight="1" x14ac:dyDescent="0.25">
      <c r="B26" s="129" t="str">
        <f t="shared" si="5"/>
        <v>JOGELA</v>
      </c>
      <c r="C26" s="152" t="str">
        <f t="shared" si="5"/>
        <v>217N</v>
      </c>
      <c r="D26" s="156">
        <f t="shared" si="5"/>
        <v>46316</v>
      </c>
      <c r="E26" s="131">
        <f t="shared" si="5"/>
        <v>46316</v>
      </c>
      <c r="F26" s="131">
        <f t="shared" si="5"/>
        <v>46323</v>
      </c>
      <c r="G26" s="131">
        <f t="shared" si="5"/>
        <v>46334</v>
      </c>
      <c r="H26" s="131">
        <f t="shared" si="6"/>
        <v>46351</v>
      </c>
      <c r="I26" s="131">
        <f t="shared" si="6"/>
        <v>46362</v>
      </c>
      <c r="J26" s="175"/>
      <c r="K26" s="175"/>
      <c r="L26" s="115"/>
      <c r="M26" s="115"/>
    </row>
    <row r="27" spans="1:13" ht="21" customHeight="1" x14ac:dyDescent="0.25">
      <c r="B27" s="129" t="str">
        <f t="shared" si="5"/>
        <v>COSCO GENOA</v>
      </c>
      <c r="C27" s="152" t="str">
        <f t="shared" si="5"/>
        <v>105N</v>
      </c>
      <c r="D27" s="156">
        <f t="shared" si="5"/>
        <v>46323</v>
      </c>
      <c r="E27" s="131">
        <f t="shared" si="5"/>
        <v>46323</v>
      </c>
      <c r="F27" s="131">
        <f t="shared" si="5"/>
        <v>46330</v>
      </c>
      <c r="G27" s="131">
        <f t="shared" si="5"/>
        <v>46341</v>
      </c>
      <c r="H27" s="131">
        <f t="shared" si="6"/>
        <v>46358</v>
      </c>
      <c r="I27" s="131">
        <f t="shared" si="6"/>
        <v>46369</v>
      </c>
      <c r="J27" s="175"/>
      <c r="K27" s="175"/>
      <c r="L27" s="109"/>
      <c r="M27" s="109"/>
    </row>
    <row r="28" spans="1:13" ht="21" customHeight="1" x14ac:dyDescent="0.25">
      <c r="B28" s="129" t="str">
        <f>B17</f>
        <v>OOCL PANAMA</v>
      </c>
      <c r="C28" s="152" t="str">
        <f>C17</f>
        <v>337N</v>
      </c>
      <c r="D28" s="156">
        <f>E28</f>
        <v>46330</v>
      </c>
      <c r="E28" s="131">
        <f>E17</f>
        <v>46330</v>
      </c>
      <c r="F28" s="131">
        <f>F17</f>
        <v>46337</v>
      </c>
      <c r="G28" s="131">
        <f>G17</f>
        <v>46348</v>
      </c>
      <c r="H28" s="131">
        <f t="shared" si="6"/>
        <v>46365</v>
      </c>
      <c r="I28" s="131">
        <f t="shared" si="6"/>
        <v>46376</v>
      </c>
      <c r="J28" s="175"/>
      <c r="K28" s="175"/>
      <c r="L28" s="115"/>
      <c r="M28" s="115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91" t="s">
        <v>47</v>
      </c>
      <c r="C30" s="191"/>
      <c r="D30" s="191"/>
      <c r="E30" s="191"/>
      <c r="F30" s="191"/>
      <c r="G30" s="191"/>
      <c r="H30" s="191"/>
      <c r="I30" s="191"/>
      <c r="J30" s="191"/>
      <c r="K30" s="202"/>
      <c r="L30" s="101"/>
      <c r="M30" s="100"/>
    </row>
    <row r="31" spans="1:13" ht="30" customHeight="1" x14ac:dyDescent="0.25">
      <c r="B31" s="189" t="s">
        <v>1</v>
      </c>
      <c r="C31" s="177" t="s">
        <v>2</v>
      </c>
      <c r="D31" s="177" t="s">
        <v>3</v>
      </c>
      <c r="E31" s="176" t="s">
        <v>26</v>
      </c>
      <c r="F31" s="176" t="s">
        <v>152</v>
      </c>
      <c r="G31" s="176" t="s">
        <v>6</v>
      </c>
      <c r="H31" s="176" t="s">
        <v>48</v>
      </c>
      <c r="I31" s="176" t="s">
        <v>49</v>
      </c>
      <c r="J31" s="176" t="s">
        <v>50</v>
      </c>
      <c r="K31" s="146"/>
      <c r="L31" s="103"/>
      <c r="M31" s="102"/>
    </row>
    <row r="32" spans="1:13" ht="18" customHeight="1" x14ac:dyDescent="0.25">
      <c r="B32" s="190"/>
      <c r="C32" s="185"/>
      <c r="D32" s="185"/>
      <c r="E32" s="185"/>
      <c r="F32" s="185"/>
      <c r="G32" s="185"/>
      <c r="H32" s="185"/>
      <c r="I32" s="185"/>
      <c r="J32" s="185"/>
      <c r="K32" s="146"/>
      <c r="L32" s="8"/>
    </row>
    <row r="33" spans="2:13" ht="21" customHeight="1" x14ac:dyDescent="0.25">
      <c r="B33" s="129" t="str">
        <f t="shared" ref="B33:G36" si="7">B12</f>
        <v>OOCL PANAMA</v>
      </c>
      <c r="C33" s="152" t="str">
        <f t="shared" si="7"/>
        <v>336N</v>
      </c>
      <c r="D33" s="156">
        <f t="shared" si="7"/>
        <v>46293</v>
      </c>
      <c r="E33" s="131">
        <f t="shared" si="7"/>
        <v>46293</v>
      </c>
      <c r="F33" s="131">
        <f t="shared" si="7"/>
        <v>46298</v>
      </c>
      <c r="G33" s="131">
        <f t="shared" si="7"/>
        <v>46313</v>
      </c>
      <c r="H33" s="131">
        <f t="shared" ref="H33:H38" si="8">F33+48</f>
        <v>46346</v>
      </c>
      <c r="I33" s="131">
        <f t="shared" ref="I33:I38" si="9">F33+48</f>
        <v>46346</v>
      </c>
      <c r="J33" s="131">
        <f t="shared" ref="J33:J38" si="10">F33+45</f>
        <v>46343</v>
      </c>
      <c r="K33" s="175"/>
      <c r="L33" s="108"/>
      <c r="M33" s="109"/>
    </row>
    <row r="34" spans="2:13" ht="21" customHeight="1" x14ac:dyDescent="0.25">
      <c r="B34" s="129" t="str">
        <f t="shared" si="7"/>
        <v>KOTA LAWA</v>
      </c>
      <c r="C34" s="152" t="str">
        <f t="shared" si="7"/>
        <v>111N</v>
      </c>
      <c r="D34" s="156">
        <f t="shared" si="7"/>
        <v>46297</v>
      </c>
      <c r="E34" s="131">
        <f t="shared" si="7"/>
        <v>46297</v>
      </c>
      <c r="F34" s="131">
        <f t="shared" si="7"/>
        <v>46307</v>
      </c>
      <c r="G34" s="131">
        <f t="shared" si="7"/>
        <v>46320</v>
      </c>
      <c r="H34" s="131">
        <f t="shared" si="8"/>
        <v>46355</v>
      </c>
      <c r="I34" s="131">
        <f t="shared" si="9"/>
        <v>46355</v>
      </c>
      <c r="J34" s="131">
        <f t="shared" si="10"/>
        <v>46352</v>
      </c>
      <c r="K34" s="175"/>
      <c r="L34" s="123"/>
      <c r="M34" s="115"/>
    </row>
    <row r="35" spans="2:13" ht="21" customHeight="1" x14ac:dyDescent="0.25">
      <c r="B35" s="129" t="str">
        <f t="shared" si="7"/>
        <v>OOCL CHICAGO</v>
      </c>
      <c r="C35" s="152" t="str">
        <f t="shared" si="7"/>
        <v>123N</v>
      </c>
      <c r="D35" s="156">
        <f t="shared" si="7"/>
        <v>46304</v>
      </c>
      <c r="E35" s="131">
        <f t="shared" si="7"/>
        <v>46304</v>
      </c>
      <c r="F35" s="131">
        <f t="shared" si="7"/>
        <v>46315</v>
      </c>
      <c r="G35" s="131">
        <f t="shared" si="7"/>
        <v>46327</v>
      </c>
      <c r="H35" s="131">
        <f t="shared" si="8"/>
        <v>46363</v>
      </c>
      <c r="I35" s="131">
        <f t="shared" si="9"/>
        <v>46363</v>
      </c>
      <c r="J35" s="131">
        <f t="shared" si="10"/>
        <v>46360</v>
      </c>
      <c r="K35" s="175"/>
      <c r="L35" s="108"/>
      <c r="M35" s="109"/>
    </row>
    <row r="36" spans="2:13" ht="21" customHeight="1" x14ac:dyDescent="0.25">
      <c r="B36" s="129" t="str">
        <f t="shared" si="7"/>
        <v>JOGELA</v>
      </c>
      <c r="C36" s="152" t="str">
        <f t="shared" si="7"/>
        <v>217N</v>
      </c>
      <c r="D36" s="156">
        <f t="shared" si="7"/>
        <v>46316</v>
      </c>
      <c r="E36" s="131">
        <f t="shared" si="7"/>
        <v>46316</v>
      </c>
      <c r="F36" s="131">
        <f t="shared" si="7"/>
        <v>46323</v>
      </c>
      <c r="G36" s="131">
        <f t="shared" si="7"/>
        <v>46334</v>
      </c>
      <c r="H36" s="131">
        <f t="shared" si="8"/>
        <v>46371</v>
      </c>
      <c r="I36" s="131">
        <f t="shared" si="9"/>
        <v>46371</v>
      </c>
      <c r="J36" s="131">
        <f t="shared" si="10"/>
        <v>46368</v>
      </c>
      <c r="K36" s="175"/>
      <c r="L36" s="123"/>
      <c r="M36" s="115"/>
    </row>
    <row r="37" spans="2:13" ht="21" customHeight="1" x14ac:dyDescent="0.25">
      <c r="B37" s="129" t="str">
        <f>B16</f>
        <v>COSCO GENOA</v>
      </c>
      <c r="C37" s="152" t="str">
        <f>C27</f>
        <v>105N</v>
      </c>
      <c r="D37" s="156">
        <f>E37</f>
        <v>46323</v>
      </c>
      <c r="E37" s="131">
        <f>E27</f>
        <v>46323</v>
      </c>
      <c r="F37" s="131">
        <f>F27</f>
        <v>46330</v>
      </c>
      <c r="G37" s="131">
        <f>G17</f>
        <v>46348</v>
      </c>
      <c r="H37" s="131">
        <f t="shared" si="8"/>
        <v>46378</v>
      </c>
      <c r="I37" s="131">
        <f t="shared" si="9"/>
        <v>46378</v>
      </c>
      <c r="J37" s="131">
        <f t="shared" si="10"/>
        <v>46375</v>
      </c>
      <c r="K37" s="175"/>
      <c r="L37" s="108"/>
      <c r="M37" s="109"/>
    </row>
    <row r="38" spans="2:13" ht="21" customHeight="1" x14ac:dyDescent="0.25">
      <c r="B38" s="129" t="str">
        <f>B17</f>
        <v>OOCL PANAMA</v>
      </c>
      <c r="C38" s="152" t="str">
        <f>C28</f>
        <v>337N</v>
      </c>
      <c r="D38" s="156">
        <f>E38</f>
        <v>46330</v>
      </c>
      <c r="E38" s="131">
        <f>E28</f>
        <v>46330</v>
      </c>
      <c r="F38" s="131">
        <f>F28</f>
        <v>46337</v>
      </c>
      <c r="G38" s="131">
        <f>G28</f>
        <v>46348</v>
      </c>
      <c r="H38" s="131">
        <f t="shared" si="8"/>
        <v>46385</v>
      </c>
      <c r="I38" s="131">
        <f t="shared" si="9"/>
        <v>46385</v>
      </c>
      <c r="J38" s="131">
        <f t="shared" si="10"/>
        <v>46382</v>
      </c>
      <c r="K38" s="175"/>
      <c r="L38" s="123"/>
      <c r="M38" s="115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91" t="s">
        <v>51</v>
      </c>
      <c r="C40" s="191"/>
      <c r="D40" s="191"/>
      <c r="E40" s="191"/>
      <c r="F40" s="191"/>
      <c r="G40" s="191"/>
      <c r="H40" s="191"/>
      <c r="I40" s="191"/>
      <c r="J40" s="191"/>
      <c r="K40" s="202"/>
      <c r="L40" s="101"/>
      <c r="M40" s="100"/>
    </row>
    <row r="41" spans="2:13" ht="30" customHeight="1" x14ac:dyDescent="0.25">
      <c r="B41" s="177" t="s">
        <v>1</v>
      </c>
      <c r="C41" s="177" t="s">
        <v>2</v>
      </c>
      <c r="D41" s="177" t="s">
        <v>3</v>
      </c>
      <c r="E41" s="176" t="s">
        <v>26</v>
      </c>
      <c r="F41" s="176" t="s">
        <v>152</v>
      </c>
      <c r="G41" s="176" t="s">
        <v>6</v>
      </c>
      <c r="H41" s="176" t="s">
        <v>52</v>
      </c>
      <c r="I41" s="176" t="s">
        <v>53</v>
      </c>
      <c r="J41" s="176" t="s">
        <v>54</v>
      </c>
      <c r="K41" s="146"/>
      <c r="L41" s="103"/>
      <c r="M41" s="102"/>
    </row>
    <row r="42" spans="2:13" ht="20.25" customHeight="1" x14ac:dyDescent="0.25">
      <c r="B42" s="204"/>
      <c r="C42" s="204"/>
      <c r="D42" s="204"/>
      <c r="E42" s="204"/>
      <c r="F42" s="204"/>
      <c r="G42" s="204"/>
      <c r="H42" s="204"/>
      <c r="I42" s="204"/>
      <c r="J42" s="204"/>
      <c r="K42" s="146"/>
      <c r="L42" s="8"/>
    </row>
    <row r="43" spans="2:13" ht="21" customHeight="1" x14ac:dyDescent="0.25">
      <c r="B43" s="129" t="str">
        <f t="shared" ref="B43:G46" si="11">B12</f>
        <v>OOCL PANAMA</v>
      </c>
      <c r="C43" s="152" t="str">
        <f t="shared" si="11"/>
        <v>336N</v>
      </c>
      <c r="D43" s="156">
        <f t="shared" si="11"/>
        <v>46293</v>
      </c>
      <c r="E43" s="131">
        <f t="shared" si="11"/>
        <v>46293</v>
      </c>
      <c r="F43" s="131">
        <f t="shared" si="11"/>
        <v>46298</v>
      </c>
      <c r="G43" s="131">
        <f t="shared" si="11"/>
        <v>46313</v>
      </c>
      <c r="H43" s="131">
        <f t="shared" ref="H43:H48" si="12">F43+42</f>
        <v>46340</v>
      </c>
      <c r="I43" s="131">
        <f t="shared" ref="I43:I48" si="13">F43+51</f>
        <v>46349</v>
      </c>
      <c r="J43" s="131">
        <f t="shared" ref="J43:J48" si="14">F43+51</f>
        <v>46349</v>
      </c>
      <c r="K43" s="175"/>
      <c r="L43" s="123"/>
      <c r="M43" s="115"/>
    </row>
    <row r="44" spans="2:13" ht="21" customHeight="1" x14ac:dyDescent="0.25">
      <c r="B44" s="129" t="str">
        <f t="shared" si="11"/>
        <v>KOTA LAWA</v>
      </c>
      <c r="C44" s="152" t="str">
        <f t="shared" si="11"/>
        <v>111N</v>
      </c>
      <c r="D44" s="156">
        <f t="shared" si="11"/>
        <v>46297</v>
      </c>
      <c r="E44" s="131">
        <f t="shared" si="11"/>
        <v>46297</v>
      </c>
      <c r="F44" s="131">
        <f t="shared" si="11"/>
        <v>46307</v>
      </c>
      <c r="G44" s="131">
        <f t="shared" si="11"/>
        <v>46320</v>
      </c>
      <c r="H44" s="131">
        <f t="shared" si="12"/>
        <v>46349</v>
      </c>
      <c r="I44" s="131">
        <f t="shared" si="13"/>
        <v>46358</v>
      </c>
      <c r="J44" s="131">
        <f t="shared" si="14"/>
        <v>46358</v>
      </c>
      <c r="K44" s="175"/>
      <c r="L44" s="108"/>
      <c r="M44" s="109"/>
    </row>
    <row r="45" spans="2:13" ht="21" customHeight="1" x14ac:dyDescent="0.25">
      <c r="B45" s="129" t="str">
        <f t="shared" si="11"/>
        <v>OOCL CHICAGO</v>
      </c>
      <c r="C45" s="152" t="str">
        <f t="shared" si="11"/>
        <v>123N</v>
      </c>
      <c r="D45" s="156">
        <f t="shared" si="11"/>
        <v>46304</v>
      </c>
      <c r="E45" s="131">
        <f t="shared" si="11"/>
        <v>46304</v>
      </c>
      <c r="F45" s="131">
        <f t="shared" si="11"/>
        <v>46315</v>
      </c>
      <c r="G45" s="131">
        <f t="shared" si="11"/>
        <v>46327</v>
      </c>
      <c r="H45" s="131">
        <f t="shared" si="12"/>
        <v>46357</v>
      </c>
      <c r="I45" s="131">
        <f t="shared" si="13"/>
        <v>46366</v>
      </c>
      <c r="J45" s="131">
        <f t="shared" si="14"/>
        <v>46366</v>
      </c>
      <c r="K45" s="175"/>
      <c r="L45" s="123"/>
      <c r="M45" s="115"/>
    </row>
    <row r="46" spans="2:13" ht="21" customHeight="1" x14ac:dyDescent="0.25">
      <c r="B46" s="129" t="str">
        <f t="shared" si="11"/>
        <v>JOGELA</v>
      </c>
      <c r="C46" s="152" t="str">
        <f t="shared" si="11"/>
        <v>217N</v>
      </c>
      <c r="D46" s="156">
        <f t="shared" si="11"/>
        <v>46316</v>
      </c>
      <c r="E46" s="131">
        <f t="shared" si="11"/>
        <v>46316</v>
      </c>
      <c r="F46" s="131">
        <f t="shared" si="11"/>
        <v>46323</v>
      </c>
      <c r="G46" s="131">
        <f t="shared" si="11"/>
        <v>46334</v>
      </c>
      <c r="H46" s="131">
        <f t="shared" si="12"/>
        <v>46365</v>
      </c>
      <c r="I46" s="131">
        <f t="shared" si="13"/>
        <v>46374</v>
      </c>
      <c r="J46" s="131">
        <f t="shared" si="14"/>
        <v>46374</v>
      </c>
      <c r="K46" s="175"/>
      <c r="L46" s="108"/>
      <c r="M46" s="109"/>
    </row>
    <row r="47" spans="2:13" ht="21" customHeight="1" x14ac:dyDescent="0.25">
      <c r="B47" s="129" t="str">
        <f>B37</f>
        <v>COSCO GENOA</v>
      </c>
      <c r="C47" s="152" t="str">
        <f>C37</f>
        <v>105N</v>
      </c>
      <c r="D47" s="156">
        <f>E47</f>
        <v>46323</v>
      </c>
      <c r="E47" s="131">
        <f t="shared" ref="E47:G48" si="15">E37</f>
        <v>46323</v>
      </c>
      <c r="F47" s="131">
        <f t="shared" si="15"/>
        <v>46330</v>
      </c>
      <c r="G47" s="131">
        <f t="shared" si="15"/>
        <v>46348</v>
      </c>
      <c r="H47" s="131">
        <f t="shared" si="12"/>
        <v>46372</v>
      </c>
      <c r="I47" s="131">
        <f t="shared" si="13"/>
        <v>46381</v>
      </c>
      <c r="J47" s="131">
        <f t="shared" si="14"/>
        <v>46381</v>
      </c>
      <c r="K47" s="175"/>
      <c r="L47" s="123"/>
      <c r="M47" s="115"/>
    </row>
    <row r="48" spans="2:13" ht="21" customHeight="1" x14ac:dyDescent="0.25">
      <c r="B48" s="129" t="str">
        <f>B38</f>
        <v>OOCL PANAMA</v>
      </c>
      <c r="C48" s="152" t="str">
        <f>C38</f>
        <v>337N</v>
      </c>
      <c r="D48" s="156">
        <f>D38</f>
        <v>46330</v>
      </c>
      <c r="E48" s="131">
        <f t="shared" si="15"/>
        <v>46330</v>
      </c>
      <c r="F48" s="131">
        <f t="shared" si="15"/>
        <v>46337</v>
      </c>
      <c r="G48" s="131">
        <f t="shared" si="15"/>
        <v>46348</v>
      </c>
      <c r="H48" s="131">
        <f t="shared" si="12"/>
        <v>46379</v>
      </c>
      <c r="I48" s="131">
        <f t="shared" si="13"/>
        <v>46388</v>
      </c>
      <c r="J48" s="131">
        <f t="shared" si="14"/>
        <v>46388</v>
      </c>
      <c r="K48" s="175"/>
      <c r="L48" s="108"/>
      <c r="M48" s="109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91" t="s">
        <v>142</v>
      </c>
      <c r="C50" s="191"/>
      <c r="D50" s="191"/>
      <c r="E50" s="191"/>
      <c r="F50" s="191"/>
      <c r="G50" s="191"/>
      <c r="H50" s="202"/>
      <c r="I50" s="202"/>
      <c r="J50" s="202"/>
      <c r="K50" s="202"/>
      <c r="L50" s="101"/>
      <c r="M50" s="100"/>
    </row>
    <row r="51" spans="1:13" ht="30" customHeight="1" x14ac:dyDescent="0.25">
      <c r="B51" s="189" t="s">
        <v>1</v>
      </c>
      <c r="C51" s="177" t="s">
        <v>2</v>
      </c>
      <c r="D51" s="177" t="s">
        <v>3</v>
      </c>
      <c r="E51" s="176" t="s">
        <v>26</v>
      </c>
      <c r="F51" s="176" t="s">
        <v>152</v>
      </c>
      <c r="G51" s="176" t="s">
        <v>109</v>
      </c>
      <c r="H51" s="180"/>
      <c r="I51" s="180"/>
      <c r="J51" s="146"/>
      <c r="K51" s="146"/>
      <c r="L51" s="103"/>
      <c r="M51" s="102"/>
    </row>
    <row r="52" spans="1:13" ht="25.5" customHeight="1" x14ac:dyDescent="0.25">
      <c r="B52" s="190"/>
      <c r="C52" s="185"/>
      <c r="D52" s="185"/>
      <c r="E52" s="185"/>
      <c r="F52" s="185"/>
      <c r="G52" s="185"/>
      <c r="H52" s="207"/>
      <c r="I52" s="184"/>
      <c r="J52" s="146"/>
      <c r="K52" s="146"/>
      <c r="L52" s="8"/>
    </row>
    <row r="53" spans="1:13" ht="21" customHeight="1" x14ac:dyDescent="0.25">
      <c r="B53" s="155" t="s">
        <v>112</v>
      </c>
      <c r="C53" s="130">
        <v>2619</v>
      </c>
      <c r="D53" s="131">
        <f>E53</f>
        <v>46288</v>
      </c>
      <c r="E53" s="131">
        <v>46288</v>
      </c>
      <c r="F53" s="131">
        <v>46295</v>
      </c>
      <c r="G53" s="131">
        <v>46309</v>
      </c>
      <c r="H53" s="175"/>
      <c r="I53" s="175"/>
      <c r="J53" s="175"/>
      <c r="K53" s="175"/>
      <c r="L53" s="108"/>
      <c r="M53" s="109"/>
    </row>
    <row r="54" spans="1:13" ht="21" customHeight="1" x14ac:dyDescent="0.25">
      <c r="B54" s="155" t="s">
        <v>114</v>
      </c>
      <c r="C54" s="130">
        <v>2619</v>
      </c>
      <c r="D54" s="131">
        <f>E54</f>
        <v>46296</v>
      </c>
      <c r="E54" s="131">
        <v>46296</v>
      </c>
      <c r="F54" s="131">
        <v>46303</v>
      </c>
      <c r="G54" s="131">
        <v>46317</v>
      </c>
      <c r="H54" s="175"/>
      <c r="I54" s="175"/>
      <c r="J54" s="175"/>
      <c r="K54" s="175"/>
      <c r="L54" s="123"/>
      <c r="M54" s="115"/>
    </row>
    <row r="55" spans="1:13" ht="21" customHeight="1" x14ac:dyDescent="0.25">
      <c r="B55" s="155" t="s">
        <v>111</v>
      </c>
      <c r="C55" s="130">
        <v>2621</v>
      </c>
      <c r="D55" s="131">
        <f>E55</f>
        <v>46302</v>
      </c>
      <c r="E55" s="131">
        <v>46302</v>
      </c>
      <c r="F55" s="131">
        <v>46309</v>
      </c>
      <c r="G55" s="131">
        <v>46323</v>
      </c>
      <c r="H55" s="175"/>
      <c r="I55" s="175"/>
      <c r="J55" s="175"/>
      <c r="K55" s="175"/>
      <c r="L55" s="108"/>
      <c r="M55" s="109"/>
    </row>
    <row r="56" spans="1:13" ht="21" customHeight="1" x14ac:dyDescent="0.25">
      <c r="B56" s="155" t="s">
        <v>112</v>
      </c>
      <c r="C56" s="130">
        <v>2621</v>
      </c>
      <c r="D56" s="131">
        <f>E56</f>
        <v>46316</v>
      </c>
      <c r="E56" s="131">
        <v>46316</v>
      </c>
      <c r="F56" s="131">
        <v>46323</v>
      </c>
      <c r="G56" s="131">
        <v>46337</v>
      </c>
      <c r="H56" s="175"/>
      <c r="I56" s="175"/>
      <c r="J56" s="175"/>
      <c r="K56" s="175"/>
      <c r="L56" s="123"/>
      <c r="M56" s="115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60" zoomScaleNormal="60" zoomScaleSheetLayoutView="85" zoomScalePageLayoutView="110" workbookViewId="0">
      <pane ySplit="7" topLeftCell="A8" activePane="bottomLeft" state="frozen"/>
      <selection pane="bottomLeft" activeCell="C22" sqref="C2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197" t="s">
        <v>157</v>
      </c>
      <c r="B6" s="198"/>
      <c r="C6" s="198"/>
      <c r="D6" s="198"/>
      <c r="E6" s="198"/>
      <c r="F6" s="198"/>
      <c r="G6" s="198"/>
      <c r="H6" s="198"/>
      <c r="I6" s="198"/>
      <c r="J6" s="198"/>
      <c r="K6" s="97"/>
    </row>
    <row r="7" spans="1:11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98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91" t="s">
        <v>0</v>
      </c>
      <c r="C9" s="191"/>
      <c r="D9" s="191"/>
      <c r="E9" s="191"/>
      <c r="F9" s="191"/>
      <c r="G9" s="191"/>
      <c r="H9" s="202"/>
      <c r="I9" s="202"/>
      <c r="J9" s="202"/>
      <c r="K9" s="101"/>
    </row>
    <row r="10" spans="1:11" ht="30" customHeight="1" x14ac:dyDescent="0.25">
      <c r="B10" s="189" t="s">
        <v>1</v>
      </c>
      <c r="C10" s="177" t="s">
        <v>2</v>
      </c>
      <c r="D10" s="177" t="s">
        <v>3</v>
      </c>
      <c r="E10" s="176" t="s">
        <v>4</v>
      </c>
      <c r="F10" s="176" t="s">
        <v>5</v>
      </c>
      <c r="G10" s="176" t="s">
        <v>6</v>
      </c>
      <c r="H10" s="194"/>
      <c r="I10" s="194"/>
      <c r="J10" s="194"/>
      <c r="K10" s="180"/>
    </row>
    <row r="11" spans="1:11" ht="18" customHeight="1" x14ac:dyDescent="0.25">
      <c r="B11" s="189"/>
      <c r="C11" s="177"/>
      <c r="D11" s="177"/>
      <c r="E11" s="177"/>
      <c r="F11" s="185"/>
      <c r="G11" s="185"/>
      <c r="H11" s="195"/>
      <c r="I11" s="195"/>
      <c r="J11" s="195"/>
      <c r="K11" s="181"/>
    </row>
    <row r="12" spans="1:11" ht="21" customHeight="1" x14ac:dyDescent="0.25">
      <c r="B12" s="155" t="s">
        <v>7</v>
      </c>
      <c r="C12" s="152" t="s">
        <v>8</v>
      </c>
      <c r="D12" s="131">
        <f t="shared" ref="D12:D17" si="0">E12</f>
        <v>46295</v>
      </c>
      <c r="E12" s="131">
        <v>46295</v>
      </c>
      <c r="F12" s="131">
        <v>46302</v>
      </c>
      <c r="G12" s="131">
        <v>46308</v>
      </c>
      <c r="H12" s="175"/>
      <c r="I12" s="175"/>
      <c r="J12" s="175"/>
      <c r="K12" s="114"/>
    </row>
    <row r="13" spans="1:11" ht="21" customHeight="1" x14ac:dyDescent="0.25">
      <c r="B13" s="155" t="s">
        <v>9</v>
      </c>
      <c r="C13" s="152" t="s">
        <v>10</v>
      </c>
      <c r="D13" s="131">
        <f t="shared" si="0"/>
        <v>46305</v>
      </c>
      <c r="E13" s="131">
        <v>46305</v>
      </c>
      <c r="F13" s="131">
        <v>46312</v>
      </c>
      <c r="G13" s="131">
        <v>46320</v>
      </c>
      <c r="H13" s="175"/>
      <c r="I13" s="175"/>
      <c r="J13" s="175"/>
      <c r="K13" s="116"/>
    </row>
    <row r="14" spans="1:11" ht="21" customHeight="1" x14ac:dyDescent="0.25">
      <c r="B14" s="155" t="s">
        <v>11</v>
      </c>
      <c r="C14" s="152" t="s">
        <v>12</v>
      </c>
      <c r="D14" s="131">
        <f t="shared" si="0"/>
        <v>46315</v>
      </c>
      <c r="E14" s="131">
        <v>46315</v>
      </c>
      <c r="F14" s="131">
        <v>46320</v>
      </c>
      <c r="G14" s="131">
        <v>46327</v>
      </c>
      <c r="H14" s="175"/>
      <c r="I14" s="175"/>
      <c r="J14" s="175"/>
      <c r="K14" s="114"/>
    </row>
    <row r="15" spans="1:11" ht="21" customHeight="1" x14ac:dyDescent="0.25">
      <c r="B15" s="155" t="s">
        <v>13</v>
      </c>
      <c r="C15" s="152" t="s">
        <v>14</v>
      </c>
      <c r="D15" s="131">
        <f t="shared" si="0"/>
        <v>46322</v>
      </c>
      <c r="E15" s="131">
        <v>46322</v>
      </c>
      <c r="F15" s="131">
        <v>46328</v>
      </c>
      <c r="G15" s="131">
        <v>46334</v>
      </c>
      <c r="H15" s="175"/>
      <c r="I15" s="175"/>
      <c r="J15" s="175"/>
      <c r="K15" s="116"/>
    </row>
    <row r="16" spans="1:11" ht="21" customHeight="1" x14ac:dyDescent="0.25">
      <c r="B16" s="155" t="s">
        <v>7</v>
      </c>
      <c r="C16" s="152" t="s">
        <v>15</v>
      </c>
      <c r="D16" s="131">
        <f t="shared" si="0"/>
        <v>46330</v>
      </c>
      <c r="E16" s="131">
        <v>46330</v>
      </c>
      <c r="F16" s="131">
        <v>46335</v>
      </c>
      <c r="G16" s="131">
        <v>46341</v>
      </c>
      <c r="H16" s="175"/>
      <c r="I16" s="175"/>
      <c r="J16" s="175"/>
      <c r="K16" s="114"/>
    </row>
    <row r="17" spans="2:11" ht="21" customHeight="1" x14ac:dyDescent="0.25">
      <c r="B17" s="155" t="s">
        <v>16</v>
      </c>
      <c r="C17" s="152" t="s">
        <v>17</v>
      </c>
      <c r="D17" s="131">
        <f t="shared" si="0"/>
        <v>46337</v>
      </c>
      <c r="E17" s="131">
        <v>46337</v>
      </c>
      <c r="F17" s="131">
        <v>46342</v>
      </c>
      <c r="G17" s="131">
        <v>46348</v>
      </c>
      <c r="H17" s="175"/>
      <c r="I17" s="175"/>
      <c r="J17" s="175"/>
      <c r="K17" s="116"/>
    </row>
    <row r="18" spans="2:11" ht="18" customHeight="1" x14ac:dyDescent="0.3">
      <c r="B18" s="85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91" t="s">
        <v>18</v>
      </c>
      <c r="C19" s="191"/>
      <c r="D19" s="191"/>
      <c r="E19" s="191"/>
      <c r="F19" s="191"/>
      <c r="G19" s="191"/>
      <c r="H19" s="191"/>
      <c r="I19" s="202"/>
      <c r="J19" s="202"/>
      <c r="K19" s="101"/>
    </row>
    <row r="20" spans="2:11" ht="39.75" customHeight="1" x14ac:dyDescent="0.25">
      <c r="B20" s="136" t="s">
        <v>1</v>
      </c>
      <c r="C20" s="137" t="s">
        <v>2</v>
      </c>
      <c r="D20" s="137" t="s">
        <v>3</v>
      </c>
      <c r="E20" s="138" t="s">
        <v>4</v>
      </c>
      <c r="F20" s="138" t="s">
        <v>5</v>
      </c>
      <c r="G20" s="138" t="s">
        <v>6</v>
      </c>
      <c r="H20" s="138" t="s">
        <v>19</v>
      </c>
      <c r="I20" s="102"/>
      <c r="J20" s="102"/>
      <c r="K20" s="102"/>
    </row>
    <row r="21" spans="2:11" ht="21" customHeight="1" x14ac:dyDescent="0.25">
      <c r="B21" s="155" t="str">
        <f t="shared" ref="B21:G25" si="1">B12</f>
        <v>COSCO GENOA</v>
      </c>
      <c r="C21" s="130" t="str">
        <f t="shared" si="1"/>
        <v>104N</v>
      </c>
      <c r="D21" s="131">
        <f t="shared" si="1"/>
        <v>46295</v>
      </c>
      <c r="E21" s="131">
        <f t="shared" si="1"/>
        <v>46295</v>
      </c>
      <c r="F21" s="131">
        <f t="shared" si="1"/>
        <v>46302</v>
      </c>
      <c r="G21" s="131">
        <f t="shared" si="1"/>
        <v>46308</v>
      </c>
      <c r="H21" s="131">
        <f>G21+17</f>
        <v>46325</v>
      </c>
      <c r="I21" s="175"/>
      <c r="J21" s="175"/>
      <c r="K21" s="115"/>
    </row>
    <row r="22" spans="2:11" ht="21" customHeight="1" x14ac:dyDescent="0.25">
      <c r="B22" s="155" t="str">
        <f t="shared" si="1"/>
        <v>KOTA LAWA</v>
      </c>
      <c r="C22" s="130" t="str">
        <f t="shared" si="1"/>
        <v>111N</v>
      </c>
      <c r="D22" s="131">
        <f t="shared" si="1"/>
        <v>46305</v>
      </c>
      <c r="E22" s="131">
        <f t="shared" si="1"/>
        <v>46305</v>
      </c>
      <c r="F22" s="131">
        <f t="shared" si="1"/>
        <v>46312</v>
      </c>
      <c r="G22" s="131">
        <f t="shared" si="1"/>
        <v>46320</v>
      </c>
      <c r="H22" s="131">
        <f>G22+17</f>
        <v>46337</v>
      </c>
      <c r="I22" s="175"/>
      <c r="J22" s="175"/>
      <c r="K22" s="109"/>
    </row>
    <row r="23" spans="2:11" ht="21" customHeight="1" x14ac:dyDescent="0.25">
      <c r="B23" s="155" t="str">
        <f t="shared" si="1"/>
        <v>OOCL CHICAGO</v>
      </c>
      <c r="C23" s="130" t="str">
        <f t="shared" si="1"/>
        <v>123N</v>
      </c>
      <c r="D23" s="131">
        <f t="shared" si="1"/>
        <v>46315</v>
      </c>
      <c r="E23" s="131">
        <f t="shared" si="1"/>
        <v>46315</v>
      </c>
      <c r="F23" s="131">
        <f t="shared" si="1"/>
        <v>46320</v>
      </c>
      <c r="G23" s="131">
        <f t="shared" si="1"/>
        <v>46327</v>
      </c>
      <c r="H23" s="131">
        <f>G23+17</f>
        <v>46344</v>
      </c>
      <c r="I23" s="175"/>
      <c r="J23" s="175"/>
      <c r="K23" s="115"/>
    </row>
    <row r="24" spans="2:11" ht="21" customHeight="1" x14ac:dyDescent="0.25">
      <c r="B24" s="155" t="str">
        <f t="shared" si="1"/>
        <v>JOGELA</v>
      </c>
      <c r="C24" s="130" t="str">
        <f t="shared" si="1"/>
        <v>217N</v>
      </c>
      <c r="D24" s="131">
        <f t="shared" si="1"/>
        <v>46322</v>
      </c>
      <c r="E24" s="131">
        <f t="shared" si="1"/>
        <v>46322</v>
      </c>
      <c r="F24" s="131">
        <f t="shared" si="1"/>
        <v>46328</v>
      </c>
      <c r="G24" s="131">
        <f t="shared" si="1"/>
        <v>46334</v>
      </c>
      <c r="H24" s="131">
        <f>G24+17</f>
        <v>46351</v>
      </c>
      <c r="I24" s="175"/>
      <c r="J24" s="175"/>
      <c r="K24" s="109"/>
    </row>
    <row r="25" spans="2:11" ht="21" customHeight="1" x14ac:dyDescent="0.25">
      <c r="B25" s="155" t="str">
        <f t="shared" si="1"/>
        <v>COSCO GENOA</v>
      </c>
      <c r="C25" s="130" t="str">
        <f t="shared" si="1"/>
        <v>105N</v>
      </c>
      <c r="D25" s="131">
        <f t="shared" si="1"/>
        <v>46330</v>
      </c>
      <c r="E25" s="131">
        <f t="shared" si="1"/>
        <v>46330</v>
      </c>
      <c r="F25" s="131">
        <f t="shared" si="1"/>
        <v>46335</v>
      </c>
      <c r="G25" s="131">
        <f t="shared" si="1"/>
        <v>46341</v>
      </c>
      <c r="H25" s="131">
        <f>G25+17</f>
        <v>46358</v>
      </c>
      <c r="I25" s="175"/>
      <c r="J25" s="175"/>
      <c r="K25" s="115"/>
    </row>
    <row r="26" spans="2:11" ht="18" customHeight="1" x14ac:dyDescent="0.3">
      <c r="B26" s="85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  <c r="K27" s="100"/>
    </row>
    <row r="28" spans="2:11" ht="39.75" customHeight="1" x14ac:dyDescent="0.25">
      <c r="B28" s="136" t="s">
        <v>1</v>
      </c>
      <c r="C28" s="137" t="s">
        <v>2</v>
      </c>
      <c r="D28" s="137" t="s">
        <v>3</v>
      </c>
      <c r="E28" s="138" t="s">
        <v>4</v>
      </c>
      <c r="F28" s="138" t="s">
        <v>5</v>
      </c>
      <c r="G28" s="138" t="s">
        <v>6</v>
      </c>
      <c r="H28" s="138" t="s">
        <v>21</v>
      </c>
      <c r="I28" s="138" t="s">
        <v>22</v>
      </c>
      <c r="J28" s="150"/>
      <c r="K28" s="102"/>
    </row>
    <row r="29" spans="2:11" ht="21" customHeight="1" x14ac:dyDescent="0.25">
      <c r="B29" s="155" t="str">
        <f t="shared" ref="B29:G33" si="2">B12</f>
        <v>COSCO GENOA</v>
      </c>
      <c r="C29" s="130" t="str">
        <f t="shared" si="2"/>
        <v>104N</v>
      </c>
      <c r="D29" s="131">
        <f t="shared" si="2"/>
        <v>46295</v>
      </c>
      <c r="E29" s="131">
        <f t="shared" si="2"/>
        <v>46295</v>
      </c>
      <c r="F29" s="131">
        <f t="shared" si="2"/>
        <v>46302</v>
      </c>
      <c r="G29" s="131">
        <f t="shared" si="2"/>
        <v>46308</v>
      </c>
      <c r="H29" s="131">
        <f>G29+20</f>
        <v>46328</v>
      </c>
      <c r="I29" s="131">
        <f>F29+26</f>
        <v>46328</v>
      </c>
      <c r="J29" s="172"/>
      <c r="K29" s="109"/>
    </row>
    <row r="30" spans="2:11" ht="21" customHeight="1" x14ac:dyDescent="0.25">
      <c r="B30" s="155" t="str">
        <f t="shared" si="2"/>
        <v>KOTA LAWA</v>
      </c>
      <c r="C30" s="130" t="str">
        <f t="shared" si="2"/>
        <v>111N</v>
      </c>
      <c r="D30" s="131">
        <f t="shared" si="2"/>
        <v>46305</v>
      </c>
      <c r="E30" s="131">
        <f t="shared" si="2"/>
        <v>46305</v>
      </c>
      <c r="F30" s="131">
        <f t="shared" si="2"/>
        <v>46312</v>
      </c>
      <c r="G30" s="131">
        <f t="shared" si="2"/>
        <v>46320</v>
      </c>
      <c r="H30" s="131">
        <f>G30+20</f>
        <v>46340</v>
      </c>
      <c r="I30" s="131">
        <f>F30+26</f>
        <v>46338</v>
      </c>
      <c r="J30" s="172"/>
      <c r="K30" s="115"/>
    </row>
    <row r="31" spans="2:11" ht="21" customHeight="1" x14ac:dyDescent="0.25">
      <c r="B31" s="155" t="str">
        <f t="shared" si="2"/>
        <v>OOCL CHICAGO</v>
      </c>
      <c r="C31" s="130" t="str">
        <f t="shared" si="2"/>
        <v>123N</v>
      </c>
      <c r="D31" s="131">
        <f t="shared" si="2"/>
        <v>46315</v>
      </c>
      <c r="E31" s="131">
        <f t="shared" si="2"/>
        <v>46315</v>
      </c>
      <c r="F31" s="131">
        <f t="shared" si="2"/>
        <v>46320</v>
      </c>
      <c r="G31" s="131">
        <f t="shared" si="2"/>
        <v>46327</v>
      </c>
      <c r="H31" s="131">
        <f>G31+20</f>
        <v>46347</v>
      </c>
      <c r="I31" s="131">
        <f>F31+26</f>
        <v>46346</v>
      </c>
      <c r="J31" s="172"/>
      <c r="K31" s="109"/>
    </row>
    <row r="32" spans="2:11" ht="21" customHeight="1" x14ac:dyDescent="0.25">
      <c r="B32" s="155" t="str">
        <f t="shared" si="2"/>
        <v>JOGELA</v>
      </c>
      <c r="C32" s="130" t="str">
        <f t="shared" si="2"/>
        <v>217N</v>
      </c>
      <c r="D32" s="131">
        <f t="shared" si="2"/>
        <v>46322</v>
      </c>
      <c r="E32" s="131">
        <f t="shared" si="2"/>
        <v>46322</v>
      </c>
      <c r="F32" s="131">
        <f t="shared" si="2"/>
        <v>46328</v>
      </c>
      <c r="G32" s="131">
        <f t="shared" si="2"/>
        <v>46334</v>
      </c>
      <c r="H32" s="131">
        <f>G32+20</f>
        <v>46354</v>
      </c>
      <c r="I32" s="131">
        <f>F32+26</f>
        <v>46354</v>
      </c>
      <c r="J32" s="172"/>
      <c r="K32" s="115"/>
    </row>
    <row r="33" spans="2:11" ht="21" customHeight="1" x14ac:dyDescent="0.25">
      <c r="B33" s="155" t="str">
        <f t="shared" si="2"/>
        <v>COSCO GENOA</v>
      </c>
      <c r="C33" s="130" t="str">
        <f t="shared" si="2"/>
        <v>105N</v>
      </c>
      <c r="D33" s="131">
        <f t="shared" si="2"/>
        <v>46330</v>
      </c>
      <c r="E33" s="131">
        <f t="shared" si="2"/>
        <v>46330</v>
      </c>
      <c r="F33" s="131">
        <f t="shared" si="2"/>
        <v>46335</v>
      </c>
      <c r="G33" s="131">
        <f t="shared" si="2"/>
        <v>46341</v>
      </c>
      <c r="H33" s="131">
        <f>G33+20</f>
        <v>46361</v>
      </c>
      <c r="I33" s="131">
        <f>F33+26</f>
        <v>46361</v>
      </c>
      <c r="J33" s="172"/>
      <c r="K33" s="109"/>
    </row>
    <row r="34" spans="2:11" ht="18" customHeight="1" x14ac:dyDescent="0.3">
      <c r="B34" s="85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91" t="s">
        <v>23</v>
      </c>
      <c r="C35" s="191"/>
      <c r="D35" s="191"/>
      <c r="E35" s="191"/>
      <c r="F35" s="191"/>
      <c r="G35" s="191"/>
      <c r="H35" s="191"/>
      <c r="I35" s="191"/>
      <c r="J35" s="191"/>
      <c r="K35" s="100"/>
    </row>
    <row r="36" spans="2:11" ht="30" customHeight="1" x14ac:dyDescent="0.25">
      <c r="B36" s="189" t="s">
        <v>1</v>
      </c>
      <c r="C36" s="177" t="s">
        <v>2</v>
      </c>
      <c r="D36" s="177" t="s">
        <v>3</v>
      </c>
      <c r="E36" s="176" t="s">
        <v>4</v>
      </c>
      <c r="F36" s="176" t="s">
        <v>5</v>
      </c>
      <c r="G36" s="176" t="s">
        <v>6</v>
      </c>
      <c r="H36" s="176" t="s">
        <v>24</v>
      </c>
      <c r="I36" s="176" t="s">
        <v>25</v>
      </c>
      <c r="J36" s="150"/>
      <c r="K36" s="102"/>
    </row>
    <row r="37" spans="2:11" ht="18" customHeight="1" x14ac:dyDescent="0.25">
      <c r="B37" s="189"/>
      <c r="C37" s="177"/>
      <c r="D37" s="177"/>
      <c r="E37" s="177"/>
      <c r="F37" s="177"/>
      <c r="G37" s="177"/>
      <c r="H37" s="177"/>
      <c r="I37" s="177"/>
      <c r="J37" s="150"/>
      <c r="K37" s="102"/>
    </row>
    <row r="38" spans="2:11" ht="21" customHeight="1" x14ac:dyDescent="0.25">
      <c r="B38" s="155" t="str">
        <f t="shared" ref="B38:G42" si="3">B12</f>
        <v>COSCO GENOA</v>
      </c>
      <c r="C38" s="130" t="str">
        <f t="shared" si="3"/>
        <v>104N</v>
      </c>
      <c r="D38" s="131">
        <f t="shared" si="3"/>
        <v>46295</v>
      </c>
      <c r="E38" s="131">
        <f t="shared" si="3"/>
        <v>46295</v>
      </c>
      <c r="F38" s="131">
        <f t="shared" si="3"/>
        <v>46302</v>
      </c>
      <c r="G38" s="131">
        <f t="shared" si="3"/>
        <v>46308</v>
      </c>
      <c r="H38" s="131">
        <f>F38+18</f>
        <v>46320</v>
      </c>
      <c r="I38" s="131">
        <f>F38+20</f>
        <v>46322</v>
      </c>
      <c r="J38" s="173"/>
      <c r="K38" s="115"/>
    </row>
    <row r="39" spans="2:11" ht="21" customHeight="1" x14ac:dyDescent="0.25">
      <c r="B39" s="155" t="str">
        <f t="shared" si="3"/>
        <v>KOTA LAWA</v>
      </c>
      <c r="C39" s="130" t="str">
        <f t="shared" si="3"/>
        <v>111N</v>
      </c>
      <c r="D39" s="131">
        <f t="shared" si="3"/>
        <v>46305</v>
      </c>
      <c r="E39" s="131">
        <f t="shared" si="3"/>
        <v>46305</v>
      </c>
      <c r="F39" s="131">
        <f t="shared" si="3"/>
        <v>46312</v>
      </c>
      <c r="G39" s="131">
        <f t="shared" si="3"/>
        <v>46320</v>
      </c>
      <c r="H39" s="131">
        <f>F39+18</f>
        <v>46330</v>
      </c>
      <c r="I39" s="131">
        <f>F39+20</f>
        <v>46332</v>
      </c>
      <c r="J39" s="173"/>
      <c r="K39" s="109"/>
    </row>
    <row r="40" spans="2:11" ht="21" customHeight="1" x14ac:dyDescent="0.25">
      <c r="B40" s="155" t="str">
        <f t="shared" si="3"/>
        <v>OOCL CHICAGO</v>
      </c>
      <c r="C40" s="130" t="str">
        <f t="shared" si="3"/>
        <v>123N</v>
      </c>
      <c r="D40" s="131">
        <f t="shared" si="3"/>
        <v>46315</v>
      </c>
      <c r="E40" s="131">
        <f t="shared" si="3"/>
        <v>46315</v>
      </c>
      <c r="F40" s="131">
        <f t="shared" si="3"/>
        <v>46320</v>
      </c>
      <c r="G40" s="131">
        <f t="shared" si="3"/>
        <v>46327</v>
      </c>
      <c r="H40" s="131">
        <f>F40+18</f>
        <v>46338</v>
      </c>
      <c r="I40" s="131">
        <f>F40+20</f>
        <v>46340</v>
      </c>
      <c r="J40" s="173"/>
      <c r="K40" s="115"/>
    </row>
    <row r="41" spans="2:11" ht="21" customHeight="1" x14ac:dyDescent="0.25">
      <c r="B41" s="155" t="str">
        <f t="shared" si="3"/>
        <v>JOGELA</v>
      </c>
      <c r="C41" s="130" t="str">
        <f t="shared" si="3"/>
        <v>217N</v>
      </c>
      <c r="D41" s="131">
        <f t="shared" si="3"/>
        <v>46322</v>
      </c>
      <c r="E41" s="131">
        <f t="shared" si="3"/>
        <v>46322</v>
      </c>
      <c r="F41" s="131">
        <f t="shared" si="3"/>
        <v>46328</v>
      </c>
      <c r="G41" s="131">
        <f t="shared" si="3"/>
        <v>46334</v>
      </c>
      <c r="H41" s="131">
        <f>F41+18</f>
        <v>46346</v>
      </c>
      <c r="I41" s="131">
        <f>F41+20</f>
        <v>46348</v>
      </c>
      <c r="J41" s="173"/>
      <c r="K41" s="109"/>
    </row>
    <row r="42" spans="2:11" ht="21" customHeight="1" x14ac:dyDescent="0.25">
      <c r="B42" s="155" t="str">
        <f t="shared" si="3"/>
        <v>COSCO GENOA</v>
      </c>
      <c r="C42" s="130" t="str">
        <f t="shared" si="3"/>
        <v>105N</v>
      </c>
      <c r="D42" s="131">
        <f t="shared" si="3"/>
        <v>46330</v>
      </c>
      <c r="E42" s="131">
        <f t="shared" si="3"/>
        <v>46330</v>
      </c>
      <c r="F42" s="131">
        <f t="shared" si="3"/>
        <v>46335</v>
      </c>
      <c r="G42" s="131">
        <f t="shared" si="3"/>
        <v>46341</v>
      </c>
      <c r="H42" s="131">
        <f>F42+18</f>
        <v>46353</v>
      </c>
      <c r="I42" s="131">
        <f>F42+20</f>
        <v>46355</v>
      </c>
      <c r="J42" s="173"/>
      <c r="K42" s="115"/>
    </row>
    <row r="43" spans="2:11" ht="18" customHeight="1" x14ac:dyDescent="0.3">
      <c r="B43" s="85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91" t="s">
        <v>27</v>
      </c>
      <c r="C44" s="191"/>
      <c r="D44" s="191"/>
      <c r="E44" s="191"/>
      <c r="F44" s="191"/>
      <c r="G44" s="191"/>
      <c r="H44" s="191"/>
      <c r="I44" s="191"/>
      <c r="J44" s="202"/>
      <c r="K44" s="100"/>
    </row>
    <row r="45" spans="2:11" ht="30" customHeight="1" x14ac:dyDescent="0.25">
      <c r="B45" s="189" t="s">
        <v>1</v>
      </c>
      <c r="C45" s="177" t="s">
        <v>2</v>
      </c>
      <c r="D45" s="177" t="s">
        <v>3</v>
      </c>
      <c r="E45" s="176" t="s">
        <v>4</v>
      </c>
      <c r="F45" s="176" t="s">
        <v>5</v>
      </c>
      <c r="G45" s="176" t="s">
        <v>6</v>
      </c>
      <c r="H45" s="176" t="s">
        <v>28</v>
      </c>
      <c r="I45" s="176" t="s">
        <v>29</v>
      </c>
      <c r="J45" s="150"/>
      <c r="K45" s="102"/>
    </row>
    <row r="46" spans="2:11" ht="18" customHeight="1" x14ac:dyDescent="0.25">
      <c r="B46" s="189"/>
      <c r="C46" s="177"/>
      <c r="D46" s="177"/>
      <c r="E46" s="177"/>
      <c r="F46" s="177"/>
      <c r="G46" s="177"/>
      <c r="H46" s="177"/>
      <c r="I46" s="177"/>
      <c r="J46" s="150"/>
      <c r="K46" s="102"/>
    </row>
    <row r="47" spans="2:11" ht="21" customHeight="1" x14ac:dyDescent="0.25">
      <c r="B47" s="155" t="str">
        <f t="shared" ref="B47:G51" si="4">B12</f>
        <v>COSCO GENOA</v>
      </c>
      <c r="C47" s="130" t="str">
        <f t="shared" si="4"/>
        <v>104N</v>
      </c>
      <c r="D47" s="131">
        <f t="shared" si="4"/>
        <v>46295</v>
      </c>
      <c r="E47" s="131">
        <f t="shared" si="4"/>
        <v>46295</v>
      </c>
      <c r="F47" s="131">
        <f t="shared" si="4"/>
        <v>46302</v>
      </c>
      <c r="G47" s="131">
        <f t="shared" si="4"/>
        <v>46308</v>
      </c>
      <c r="H47" s="131">
        <f>F47+18</f>
        <v>46320</v>
      </c>
      <c r="I47" s="131">
        <f>F47+23</f>
        <v>46325</v>
      </c>
      <c r="J47" s="175"/>
      <c r="K47" s="109"/>
    </row>
    <row r="48" spans="2:11" ht="21" customHeight="1" x14ac:dyDescent="0.25">
      <c r="B48" s="155" t="str">
        <f t="shared" si="4"/>
        <v>KOTA LAWA</v>
      </c>
      <c r="C48" s="130" t="str">
        <f t="shared" si="4"/>
        <v>111N</v>
      </c>
      <c r="D48" s="131">
        <f t="shared" si="4"/>
        <v>46305</v>
      </c>
      <c r="E48" s="131">
        <f t="shared" si="4"/>
        <v>46305</v>
      </c>
      <c r="F48" s="131">
        <f t="shared" si="4"/>
        <v>46312</v>
      </c>
      <c r="G48" s="131">
        <f t="shared" si="4"/>
        <v>46320</v>
      </c>
      <c r="H48" s="131">
        <f>F48+18</f>
        <v>46330</v>
      </c>
      <c r="I48" s="131">
        <f>F48+23</f>
        <v>46335</v>
      </c>
      <c r="J48" s="175"/>
      <c r="K48" s="115"/>
    </row>
    <row r="49" spans="2:11" ht="21" customHeight="1" x14ac:dyDescent="0.25">
      <c r="B49" s="155" t="str">
        <f t="shared" si="4"/>
        <v>OOCL CHICAGO</v>
      </c>
      <c r="C49" s="130" t="str">
        <f t="shared" si="4"/>
        <v>123N</v>
      </c>
      <c r="D49" s="131">
        <f t="shared" si="4"/>
        <v>46315</v>
      </c>
      <c r="E49" s="131">
        <f t="shared" si="4"/>
        <v>46315</v>
      </c>
      <c r="F49" s="131">
        <f t="shared" si="4"/>
        <v>46320</v>
      </c>
      <c r="G49" s="131">
        <f t="shared" si="4"/>
        <v>46327</v>
      </c>
      <c r="H49" s="131">
        <f>F49+18</f>
        <v>46338</v>
      </c>
      <c r="I49" s="131">
        <f>F49+23</f>
        <v>46343</v>
      </c>
      <c r="J49" s="175"/>
      <c r="K49" s="109"/>
    </row>
    <row r="50" spans="2:11" ht="21" customHeight="1" x14ac:dyDescent="0.25">
      <c r="B50" s="155" t="str">
        <f t="shared" si="4"/>
        <v>JOGELA</v>
      </c>
      <c r="C50" s="130" t="str">
        <f t="shared" si="4"/>
        <v>217N</v>
      </c>
      <c r="D50" s="131">
        <f t="shared" si="4"/>
        <v>46322</v>
      </c>
      <c r="E50" s="131">
        <f t="shared" si="4"/>
        <v>46322</v>
      </c>
      <c r="F50" s="131">
        <f t="shared" si="4"/>
        <v>46328</v>
      </c>
      <c r="G50" s="131">
        <f t="shared" si="4"/>
        <v>46334</v>
      </c>
      <c r="H50" s="131">
        <f>F50+18</f>
        <v>46346</v>
      </c>
      <c r="I50" s="131">
        <f>F50+23</f>
        <v>46351</v>
      </c>
      <c r="J50" s="175"/>
      <c r="K50" s="115"/>
    </row>
    <row r="51" spans="2:11" ht="21" customHeight="1" x14ac:dyDescent="0.25">
      <c r="B51" s="155" t="str">
        <f t="shared" si="4"/>
        <v>COSCO GENOA</v>
      </c>
      <c r="C51" s="130" t="str">
        <f t="shared" si="4"/>
        <v>105N</v>
      </c>
      <c r="D51" s="131">
        <f t="shared" si="4"/>
        <v>46330</v>
      </c>
      <c r="E51" s="131">
        <f t="shared" si="4"/>
        <v>46330</v>
      </c>
      <c r="F51" s="131">
        <f t="shared" si="4"/>
        <v>46335</v>
      </c>
      <c r="G51" s="131">
        <f t="shared" si="4"/>
        <v>46341</v>
      </c>
      <c r="H51" s="131">
        <f>F51+18</f>
        <v>46353</v>
      </c>
      <c r="I51" s="131">
        <f>F51+23</f>
        <v>46358</v>
      </c>
      <c r="J51" s="175"/>
      <c r="K51" s="109"/>
    </row>
    <row r="52" spans="2:11" ht="18" customHeight="1" x14ac:dyDescent="0.3">
      <c r="B52" s="85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91" t="s">
        <v>30</v>
      </c>
      <c r="C53" s="191"/>
      <c r="D53" s="191"/>
      <c r="E53" s="191"/>
      <c r="F53" s="191"/>
      <c r="G53" s="191"/>
      <c r="H53" s="191"/>
      <c r="I53" s="191"/>
      <c r="J53" s="202"/>
      <c r="K53" s="100"/>
    </row>
    <row r="54" spans="2:11" ht="30" customHeight="1" x14ac:dyDescent="0.25">
      <c r="B54" s="189" t="s">
        <v>1</v>
      </c>
      <c r="C54" s="177" t="s">
        <v>2</v>
      </c>
      <c r="D54" s="177" t="s">
        <v>3</v>
      </c>
      <c r="E54" s="176" t="s">
        <v>4</v>
      </c>
      <c r="F54" s="176" t="s">
        <v>5</v>
      </c>
      <c r="G54" s="176" t="s">
        <v>6</v>
      </c>
      <c r="H54" s="176" t="s">
        <v>31</v>
      </c>
      <c r="I54" s="176" t="s">
        <v>32</v>
      </c>
      <c r="J54" s="150"/>
      <c r="K54" s="102"/>
    </row>
    <row r="55" spans="2:11" ht="18" customHeight="1" x14ac:dyDescent="0.25">
      <c r="B55" s="189"/>
      <c r="C55" s="177"/>
      <c r="D55" s="177"/>
      <c r="E55" s="177"/>
      <c r="F55" s="177"/>
      <c r="G55" s="177"/>
      <c r="H55" s="177"/>
      <c r="I55" s="177"/>
      <c r="J55" s="150"/>
      <c r="K55" s="102"/>
    </row>
    <row r="56" spans="2:11" ht="21" customHeight="1" x14ac:dyDescent="0.25">
      <c r="B56" s="155" t="str">
        <f t="shared" ref="B56:G60" si="5">B12</f>
        <v>COSCO GENOA</v>
      </c>
      <c r="C56" s="130" t="str">
        <f t="shared" si="5"/>
        <v>104N</v>
      </c>
      <c r="D56" s="131">
        <f t="shared" si="5"/>
        <v>46295</v>
      </c>
      <c r="E56" s="131">
        <f t="shared" si="5"/>
        <v>46295</v>
      </c>
      <c r="F56" s="131">
        <f t="shared" si="5"/>
        <v>46302</v>
      </c>
      <c r="G56" s="131">
        <f t="shared" si="5"/>
        <v>46308</v>
      </c>
      <c r="H56" s="131">
        <f>F56+22</f>
        <v>46324</v>
      </c>
      <c r="I56" s="131">
        <f>F56+23</f>
        <v>46325</v>
      </c>
      <c r="J56" s="175"/>
      <c r="K56" s="109"/>
    </row>
    <row r="57" spans="2:11" ht="21" customHeight="1" x14ac:dyDescent="0.25">
      <c r="B57" s="155" t="str">
        <f t="shared" si="5"/>
        <v>KOTA LAWA</v>
      </c>
      <c r="C57" s="130" t="str">
        <f t="shared" si="5"/>
        <v>111N</v>
      </c>
      <c r="D57" s="131">
        <f t="shared" si="5"/>
        <v>46305</v>
      </c>
      <c r="E57" s="131">
        <f t="shared" si="5"/>
        <v>46305</v>
      </c>
      <c r="F57" s="131">
        <f t="shared" si="5"/>
        <v>46312</v>
      </c>
      <c r="G57" s="131">
        <f t="shared" si="5"/>
        <v>46320</v>
      </c>
      <c r="H57" s="131">
        <f>F57+22</f>
        <v>46334</v>
      </c>
      <c r="I57" s="131">
        <f>F57+23</f>
        <v>46335</v>
      </c>
      <c r="J57" s="175"/>
      <c r="K57" s="115"/>
    </row>
    <row r="58" spans="2:11" ht="21" customHeight="1" x14ac:dyDescent="0.25">
      <c r="B58" s="155" t="str">
        <f t="shared" si="5"/>
        <v>OOCL CHICAGO</v>
      </c>
      <c r="C58" s="130" t="str">
        <f t="shared" si="5"/>
        <v>123N</v>
      </c>
      <c r="D58" s="131">
        <f t="shared" si="5"/>
        <v>46315</v>
      </c>
      <c r="E58" s="131">
        <f t="shared" si="5"/>
        <v>46315</v>
      </c>
      <c r="F58" s="131">
        <f t="shared" si="5"/>
        <v>46320</v>
      </c>
      <c r="G58" s="131">
        <f t="shared" si="5"/>
        <v>46327</v>
      </c>
      <c r="H58" s="131">
        <f>F58+22</f>
        <v>46342</v>
      </c>
      <c r="I58" s="131">
        <f>F58+23</f>
        <v>46343</v>
      </c>
      <c r="J58" s="175"/>
      <c r="K58" s="109"/>
    </row>
    <row r="59" spans="2:11" ht="21" customHeight="1" x14ac:dyDescent="0.25">
      <c r="B59" s="155" t="str">
        <f t="shared" si="5"/>
        <v>JOGELA</v>
      </c>
      <c r="C59" s="130" t="str">
        <f t="shared" si="5"/>
        <v>217N</v>
      </c>
      <c r="D59" s="131">
        <f t="shared" si="5"/>
        <v>46322</v>
      </c>
      <c r="E59" s="131">
        <f t="shared" si="5"/>
        <v>46322</v>
      </c>
      <c r="F59" s="131">
        <f t="shared" si="5"/>
        <v>46328</v>
      </c>
      <c r="G59" s="131">
        <f t="shared" si="5"/>
        <v>46334</v>
      </c>
      <c r="H59" s="131">
        <f>F59+22</f>
        <v>46350</v>
      </c>
      <c r="I59" s="131">
        <f>F59+23</f>
        <v>46351</v>
      </c>
      <c r="J59" s="175"/>
      <c r="K59" s="115"/>
    </row>
    <row r="60" spans="2:11" ht="21" customHeight="1" x14ac:dyDescent="0.25">
      <c r="B60" s="155" t="str">
        <f t="shared" si="5"/>
        <v>COSCO GENOA</v>
      </c>
      <c r="C60" s="130" t="str">
        <f t="shared" si="5"/>
        <v>105N</v>
      </c>
      <c r="D60" s="131">
        <f t="shared" si="5"/>
        <v>46330</v>
      </c>
      <c r="E60" s="131">
        <f t="shared" si="5"/>
        <v>46330</v>
      </c>
      <c r="F60" s="131">
        <f t="shared" si="5"/>
        <v>46335</v>
      </c>
      <c r="G60" s="131">
        <f t="shared" si="5"/>
        <v>46341</v>
      </c>
      <c r="H60" s="131">
        <f>F60+22</f>
        <v>46357</v>
      </c>
      <c r="I60" s="131">
        <f>F60+23</f>
        <v>46358</v>
      </c>
      <c r="J60" s="175"/>
      <c r="K60" s="109"/>
    </row>
    <row r="61" spans="2:11" ht="18" customHeight="1" x14ac:dyDescent="0.3">
      <c r="B61" s="85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91" t="s">
        <v>33</v>
      </c>
      <c r="C62" s="191"/>
      <c r="D62" s="191"/>
      <c r="E62" s="191"/>
      <c r="F62" s="191"/>
      <c r="G62" s="191"/>
      <c r="H62" s="191"/>
      <c r="I62" s="191"/>
      <c r="J62" s="202"/>
      <c r="K62" s="100"/>
    </row>
    <row r="63" spans="2:11" ht="30" customHeight="1" x14ac:dyDescent="0.25">
      <c r="B63" s="189" t="s">
        <v>1</v>
      </c>
      <c r="C63" s="177" t="s">
        <v>2</v>
      </c>
      <c r="D63" s="177" t="s">
        <v>3</v>
      </c>
      <c r="E63" s="176" t="s">
        <v>4</v>
      </c>
      <c r="F63" s="176" t="s">
        <v>5</v>
      </c>
      <c r="G63" s="176" t="s">
        <v>6</v>
      </c>
      <c r="H63" s="176" t="s">
        <v>34</v>
      </c>
      <c r="I63" s="176" t="s">
        <v>35</v>
      </c>
      <c r="J63" s="150"/>
      <c r="K63" s="102"/>
    </row>
    <row r="64" spans="2:11" ht="18" customHeight="1" x14ac:dyDescent="0.25">
      <c r="B64" s="189"/>
      <c r="C64" s="177"/>
      <c r="D64" s="177"/>
      <c r="E64" s="177"/>
      <c r="F64" s="177"/>
      <c r="G64" s="177"/>
      <c r="H64" s="177"/>
      <c r="I64" s="177"/>
      <c r="J64" s="150"/>
      <c r="K64" s="102"/>
    </row>
    <row r="65" spans="2:11" ht="21" customHeight="1" x14ac:dyDescent="0.25">
      <c r="B65" s="155" t="str">
        <f t="shared" ref="B65:G69" si="6">B56</f>
        <v>COSCO GENOA</v>
      </c>
      <c r="C65" s="130" t="str">
        <f t="shared" si="6"/>
        <v>104N</v>
      </c>
      <c r="D65" s="131">
        <f t="shared" si="6"/>
        <v>46295</v>
      </c>
      <c r="E65" s="131">
        <f t="shared" si="6"/>
        <v>46295</v>
      </c>
      <c r="F65" s="131">
        <f t="shared" si="6"/>
        <v>46302</v>
      </c>
      <c r="G65" s="131">
        <f t="shared" si="6"/>
        <v>46308</v>
      </c>
      <c r="H65" s="131">
        <f>F65+18</f>
        <v>46320</v>
      </c>
      <c r="I65" s="131">
        <f>F65+20</f>
        <v>46322</v>
      </c>
      <c r="J65" s="175"/>
      <c r="K65" s="109"/>
    </row>
    <row r="66" spans="2:11" ht="21" customHeight="1" x14ac:dyDescent="0.25">
      <c r="B66" s="155" t="str">
        <f t="shared" si="6"/>
        <v>KOTA LAWA</v>
      </c>
      <c r="C66" s="130" t="str">
        <f t="shared" si="6"/>
        <v>111N</v>
      </c>
      <c r="D66" s="131">
        <f t="shared" si="6"/>
        <v>46305</v>
      </c>
      <c r="E66" s="131">
        <f t="shared" si="6"/>
        <v>46305</v>
      </c>
      <c r="F66" s="131">
        <f t="shared" si="6"/>
        <v>46312</v>
      </c>
      <c r="G66" s="131">
        <f t="shared" si="6"/>
        <v>46320</v>
      </c>
      <c r="H66" s="131">
        <f>F66+18</f>
        <v>46330</v>
      </c>
      <c r="I66" s="131">
        <f>F66+20</f>
        <v>46332</v>
      </c>
      <c r="J66" s="175"/>
      <c r="K66" s="115"/>
    </row>
    <row r="67" spans="2:11" ht="21" customHeight="1" x14ac:dyDescent="0.25">
      <c r="B67" s="155" t="str">
        <f t="shared" si="6"/>
        <v>OOCL CHICAGO</v>
      </c>
      <c r="C67" s="130" t="str">
        <f t="shared" si="6"/>
        <v>123N</v>
      </c>
      <c r="D67" s="131">
        <f t="shared" si="6"/>
        <v>46315</v>
      </c>
      <c r="E67" s="131">
        <f t="shared" si="6"/>
        <v>46315</v>
      </c>
      <c r="F67" s="131">
        <f t="shared" si="6"/>
        <v>46320</v>
      </c>
      <c r="G67" s="131">
        <f t="shared" si="6"/>
        <v>46327</v>
      </c>
      <c r="H67" s="131">
        <f>F67+18</f>
        <v>46338</v>
      </c>
      <c r="I67" s="131">
        <f>F67+20</f>
        <v>46340</v>
      </c>
      <c r="J67" s="175"/>
      <c r="K67" s="109"/>
    </row>
    <row r="68" spans="2:11" ht="21" customHeight="1" x14ac:dyDescent="0.25">
      <c r="B68" s="155" t="str">
        <f t="shared" si="6"/>
        <v>JOGELA</v>
      </c>
      <c r="C68" s="130" t="str">
        <f t="shared" si="6"/>
        <v>217N</v>
      </c>
      <c r="D68" s="131">
        <f t="shared" si="6"/>
        <v>46322</v>
      </c>
      <c r="E68" s="131">
        <f t="shared" si="6"/>
        <v>46322</v>
      </c>
      <c r="F68" s="131">
        <f t="shared" si="6"/>
        <v>46328</v>
      </c>
      <c r="G68" s="131">
        <f t="shared" si="6"/>
        <v>46334</v>
      </c>
      <c r="H68" s="131">
        <f>F68+18</f>
        <v>46346</v>
      </c>
      <c r="I68" s="131">
        <f>F68+20</f>
        <v>46348</v>
      </c>
      <c r="J68" s="175"/>
      <c r="K68" s="115"/>
    </row>
    <row r="69" spans="2:11" ht="21" customHeight="1" x14ac:dyDescent="0.25">
      <c r="B69" s="155" t="str">
        <f t="shared" si="6"/>
        <v>COSCO GENOA</v>
      </c>
      <c r="C69" s="130" t="str">
        <f t="shared" si="6"/>
        <v>105N</v>
      </c>
      <c r="D69" s="131">
        <f t="shared" si="6"/>
        <v>46330</v>
      </c>
      <c r="E69" s="131">
        <f t="shared" si="6"/>
        <v>46330</v>
      </c>
      <c r="F69" s="131">
        <f t="shared" si="6"/>
        <v>46335</v>
      </c>
      <c r="G69" s="131">
        <f t="shared" si="6"/>
        <v>46341</v>
      </c>
      <c r="H69" s="131">
        <f>F69+18</f>
        <v>46353</v>
      </c>
      <c r="I69" s="131">
        <f>F69+20</f>
        <v>46355</v>
      </c>
      <c r="J69" s="175"/>
      <c r="K69" s="109"/>
    </row>
    <row r="70" spans="2:11" ht="18" customHeight="1" x14ac:dyDescent="0.3">
      <c r="B70" s="85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91" t="s">
        <v>36</v>
      </c>
      <c r="C71" s="191"/>
      <c r="D71" s="191"/>
      <c r="E71" s="191"/>
      <c r="F71" s="191"/>
      <c r="G71" s="191"/>
      <c r="H71" s="191"/>
      <c r="I71" s="191"/>
      <c r="J71" s="191"/>
      <c r="K71" s="100"/>
    </row>
    <row r="72" spans="2:11" ht="30" customHeight="1" x14ac:dyDescent="0.25">
      <c r="B72" s="189" t="s">
        <v>1</v>
      </c>
      <c r="C72" s="177" t="s">
        <v>2</v>
      </c>
      <c r="D72" s="177" t="s">
        <v>3</v>
      </c>
      <c r="E72" s="176" t="s">
        <v>4</v>
      </c>
      <c r="F72" s="176" t="s">
        <v>5</v>
      </c>
      <c r="G72" s="176" t="s">
        <v>6</v>
      </c>
      <c r="H72" s="176" t="s">
        <v>37</v>
      </c>
      <c r="I72" s="176" t="s">
        <v>38</v>
      </c>
      <c r="J72" s="176" t="s">
        <v>39</v>
      </c>
      <c r="K72" s="102"/>
    </row>
    <row r="73" spans="2:11" ht="18" customHeight="1" x14ac:dyDescent="0.25">
      <c r="B73" s="189"/>
      <c r="C73" s="177"/>
      <c r="D73" s="177"/>
      <c r="E73" s="177"/>
      <c r="F73" s="177"/>
      <c r="G73" s="177"/>
      <c r="H73" s="177"/>
      <c r="I73" s="177"/>
      <c r="J73" s="177"/>
      <c r="K73" s="102"/>
    </row>
    <row r="74" spans="2:11" ht="21" customHeight="1" x14ac:dyDescent="0.25">
      <c r="B74" s="155" t="str">
        <f t="shared" ref="B74:G78" si="7">B56</f>
        <v>COSCO GENOA</v>
      </c>
      <c r="C74" s="130" t="str">
        <f t="shared" si="7"/>
        <v>104N</v>
      </c>
      <c r="D74" s="131">
        <f t="shared" si="7"/>
        <v>46295</v>
      </c>
      <c r="E74" s="131">
        <f t="shared" si="7"/>
        <v>46295</v>
      </c>
      <c r="F74" s="131">
        <f t="shared" si="7"/>
        <v>46302</v>
      </c>
      <c r="G74" s="131">
        <f t="shared" si="7"/>
        <v>46308</v>
      </c>
      <c r="H74" s="131">
        <f>F74+18</f>
        <v>46320</v>
      </c>
      <c r="I74" s="131">
        <f t="shared" ref="I74:J78" si="8">F74+20</f>
        <v>46322</v>
      </c>
      <c r="J74" s="131">
        <f t="shared" si="8"/>
        <v>46328</v>
      </c>
      <c r="K74" s="115"/>
    </row>
    <row r="75" spans="2:11" ht="21" customHeight="1" x14ac:dyDescent="0.25">
      <c r="B75" s="155" t="str">
        <f t="shared" si="7"/>
        <v>KOTA LAWA</v>
      </c>
      <c r="C75" s="130" t="str">
        <f t="shared" si="7"/>
        <v>111N</v>
      </c>
      <c r="D75" s="131">
        <f t="shared" si="7"/>
        <v>46305</v>
      </c>
      <c r="E75" s="131">
        <f t="shared" si="7"/>
        <v>46305</v>
      </c>
      <c r="F75" s="131">
        <f t="shared" si="7"/>
        <v>46312</v>
      </c>
      <c r="G75" s="131">
        <f t="shared" si="7"/>
        <v>46320</v>
      </c>
      <c r="H75" s="131">
        <f>F75+18</f>
        <v>46330</v>
      </c>
      <c r="I75" s="131">
        <f t="shared" si="8"/>
        <v>46332</v>
      </c>
      <c r="J75" s="131">
        <f t="shared" si="8"/>
        <v>46340</v>
      </c>
      <c r="K75" s="109"/>
    </row>
    <row r="76" spans="2:11" ht="21" customHeight="1" x14ac:dyDescent="0.25">
      <c r="B76" s="155" t="str">
        <f t="shared" si="7"/>
        <v>OOCL CHICAGO</v>
      </c>
      <c r="C76" s="130" t="str">
        <f t="shared" si="7"/>
        <v>123N</v>
      </c>
      <c r="D76" s="131">
        <f t="shared" si="7"/>
        <v>46315</v>
      </c>
      <c r="E76" s="131">
        <f t="shared" si="7"/>
        <v>46315</v>
      </c>
      <c r="F76" s="131">
        <f t="shared" si="7"/>
        <v>46320</v>
      </c>
      <c r="G76" s="131">
        <f t="shared" si="7"/>
        <v>46327</v>
      </c>
      <c r="H76" s="131">
        <f>F76+18</f>
        <v>46338</v>
      </c>
      <c r="I76" s="131">
        <f t="shared" si="8"/>
        <v>46340</v>
      </c>
      <c r="J76" s="131">
        <f t="shared" si="8"/>
        <v>46347</v>
      </c>
      <c r="K76" s="115"/>
    </row>
    <row r="77" spans="2:11" ht="21" customHeight="1" x14ac:dyDescent="0.25">
      <c r="B77" s="155" t="str">
        <f t="shared" si="7"/>
        <v>JOGELA</v>
      </c>
      <c r="C77" s="130" t="str">
        <f t="shared" si="7"/>
        <v>217N</v>
      </c>
      <c r="D77" s="131">
        <f t="shared" si="7"/>
        <v>46322</v>
      </c>
      <c r="E77" s="131">
        <f t="shared" si="7"/>
        <v>46322</v>
      </c>
      <c r="F77" s="131">
        <f t="shared" si="7"/>
        <v>46328</v>
      </c>
      <c r="G77" s="131">
        <f t="shared" si="7"/>
        <v>46334</v>
      </c>
      <c r="H77" s="131">
        <f>F77+18</f>
        <v>46346</v>
      </c>
      <c r="I77" s="131">
        <f t="shared" si="8"/>
        <v>46348</v>
      </c>
      <c r="J77" s="131">
        <f t="shared" si="8"/>
        <v>46354</v>
      </c>
      <c r="K77" s="109"/>
    </row>
    <row r="78" spans="2:11" ht="21" customHeight="1" x14ac:dyDescent="0.25">
      <c r="B78" s="155" t="str">
        <f t="shared" si="7"/>
        <v>COSCO GENOA</v>
      </c>
      <c r="C78" s="130" t="str">
        <f t="shared" si="7"/>
        <v>105N</v>
      </c>
      <c r="D78" s="131">
        <f t="shared" si="7"/>
        <v>46330</v>
      </c>
      <c r="E78" s="131">
        <f t="shared" si="7"/>
        <v>46330</v>
      </c>
      <c r="F78" s="131">
        <f t="shared" si="7"/>
        <v>46335</v>
      </c>
      <c r="G78" s="131">
        <f t="shared" si="7"/>
        <v>46341</v>
      </c>
      <c r="H78" s="131">
        <f>F78+18</f>
        <v>46353</v>
      </c>
      <c r="I78" s="131">
        <f t="shared" si="8"/>
        <v>46355</v>
      </c>
      <c r="J78" s="131">
        <f t="shared" si="8"/>
        <v>46361</v>
      </c>
      <c r="K78" s="115"/>
    </row>
    <row r="79" spans="2:11" ht="18" customHeight="1" x14ac:dyDescent="0.3">
      <c r="B79" s="85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91" t="s">
        <v>40</v>
      </c>
      <c r="C80" s="191"/>
      <c r="D80" s="191"/>
      <c r="E80" s="191"/>
      <c r="F80" s="191"/>
      <c r="G80" s="191"/>
      <c r="H80" s="191"/>
      <c r="I80" s="191"/>
      <c r="J80" s="191"/>
      <c r="K80" s="100"/>
    </row>
    <row r="81" spans="1:11" ht="30" customHeight="1" x14ac:dyDescent="0.25">
      <c r="B81" s="189" t="s">
        <v>1</v>
      </c>
      <c r="C81" s="177" t="s">
        <v>2</v>
      </c>
      <c r="D81" s="177" t="s">
        <v>3</v>
      </c>
      <c r="E81" s="176" t="s">
        <v>4</v>
      </c>
      <c r="F81" s="176" t="s">
        <v>5</v>
      </c>
      <c r="G81" s="176" t="s">
        <v>6</v>
      </c>
      <c r="H81" s="176" t="s">
        <v>41</v>
      </c>
      <c r="I81" s="176" t="s">
        <v>42</v>
      </c>
      <c r="J81" s="176" t="s">
        <v>43</v>
      </c>
      <c r="K81" s="102"/>
    </row>
    <row r="82" spans="1:11" ht="18" customHeight="1" x14ac:dyDescent="0.25">
      <c r="B82" s="189"/>
      <c r="C82" s="177"/>
      <c r="D82" s="177"/>
      <c r="E82" s="177"/>
      <c r="F82" s="177"/>
      <c r="G82" s="177"/>
      <c r="H82" s="177"/>
      <c r="I82" s="177"/>
      <c r="J82" s="177"/>
      <c r="K82" s="102"/>
    </row>
    <row r="83" spans="1:11" ht="21" customHeight="1" x14ac:dyDescent="0.25">
      <c r="B83" s="155" t="str">
        <f t="shared" ref="B83:G87" si="9">B12</f>
        <v>COSCO GENOA</v>
      </c>
      <c r="C83" s="152" t="str">
        <f t="shared" si="9"/>
        <v>104N</v>
      </c>
      <c r="D83" s="131">
        <f t="shared" si="9"/>
        <v>46295</v>
      </c>
      <c r="E83" s="131">
        <f t="shared" si="9"/>
        <v>46295</v>
      </c>
      <c r="F83" s="131">
        <f t="shared" si="9"/>
        <v>46302</v>
      </c>
      <c r="G83" s="131">
        <f t="shared" si="9"/>
        <v>46308</v>
      </c>
      <c r="H83" s="131">
        <f>F83+18</f>
        <v>46320</v>
      </c>
      <c r="I83" s="131">
        <f t="shared" ref="I83:J87" si="10">F83+20</f>
        <v>46322</v>
      </c>
      <c r="J83" s="131">
        <f t="shared" si="10"/>
        <v>46328</v>
      </c>
      <c r="K83" s="115"/>
    </row>
    <row r="84" spans="1:11" ht="21" customHeight="1" x14ac:dyDescent="0.25">
      <c r="B84" s="155" t="str">
        <f t="shared" si="9"/>
        <v>KOTA LAWA</v>
      </c>
      <c r="C84" s="152" t="str">
        <f t="shared" si="9"/>
        <v>111N</v>
      </c>
      <c r="D84" s="131">
        <f t="shared" si="9"/>
        <v>46305</v>
      </c>
      <c r="E84" s="131">
        <f t="shared" si="9"/>
        <v>46305</v>
      </c>
      <c r="F84" s="131">
        <f t="shared" si="9"/>
        <v>46312</v>
      </c>
      <c r="G84" s="131">
        <f t="shared" si="9"/>
        <v>46320</v>
      </c>
      <c r="H84" s="131">
        <f>F84+18</f>
        <v>46330</v>
      </c>
      <c r="I84" s="131">
        <f t="shared" si="10"/>
        <v>46332</v>
      </c>
      <c r="J84" s="131">
        <f t="shared" si="10"/>
        <v>46340</v>
      </c>
      <c r="K84" s="109"/>
    </row>
    <row r="85" spans="1:11" ht="21" customHeight="1" x14ac:dyDescent="0.25">
      <c r="B85" s="155" t="str">
        <f t="shared" si="9"/>
        <v>OOCL CHICAGO</v>
      </c>
      <c r="C85" s="152" t="str">
        <f t="shared" si="9"/>
        <v>123N</v>
      </c>
      <c r="D85" s="131">
        <f t="shared" si="9"/>
        <v>46315</v>
      </c>
      <c r="E85" s="131">
        <f t="shared" si="9"/>
        <v>46315</v>
      </c>
      <c r="F85" s="131">
        <f t="shared" si="9"/>
        <v>46320</v>
      </c>
      <c r="G85" s="131">
        <f t="shared" si="9"/>
        <v>46327</v>
      </c>
      <c r="H85" s="131">
        <f>F85+18</f>
        <v>46338</v>
      </c>
      <c r="I85" s="131">
        <f t="shared" si="10"/>
        <v>46340</v>
      </c>
      <c r="J85" s="131">
        <f t="shared" si="10"/>
        <v>46347</v>
      </c>
      <c r="K85" s="115"/>
    </row>
    <row r="86" spans="1:11" ht="21" customHeight="1" x14ac:dyDescent="0.25">
      <c r="B86" s="155" t="str">
        <f t="shared" si="9"/>
        <v>JOGELA</v>
      </c>
      <c r="C86" s="152" t="str">
        <f t="shared" si="9"/>
        <v>217N</v>
      </c>
      <c r="D86" s="131">
        <f t="shared" si="9"/>
        <v>46322</v>
      </c>
      <c r="E86" s="131">
        <f t="shared" si="9"/>
        <v>46322</v>
      </c>
      <c r="F86" s="131">
        <f t="shared" si="9"/>
        <v>46328</v>
      </c>
      <c r="G86" s="131">
        <f t="shared" si="9"/>
        <v>46334</v>
      </c>
      <c r="H86" s="131">
        <f>F86+18</f>
        <v>46346</v>
      </c>
      <c r="I86" s="131">
        <f t="shared" si="10"/>
        <v>46348</v>
      </c>
      <c r="J86" s="131">
        <f t="shared" si="10"/>
        <v>46354</v>
      </c>
      <c r="K86" s="109"/>
    </row>
    <row r="87" spans="1:11" ht="21" customHeight="1" x14ac:dyDescent="0.25">
      <c r="B87" s="155" t="str">
        <f t="shared" si="9"/>
        <v>COSCO GENOA</v>
      </c>
      <c r="C87" s="152" t="str">
        <f t="shared" si="9"/>
        <v>105N</v>
      </c>
      <c r="D87" s="131">
        <f t="shared" si="9"/>
        <v>46330</v>
      </c>
      <c r="E87" s="131">
        <f t="shared" si="9"/>
        <v>46330</v>
      </c>
      <c r="F87" s="131">
        <f t="shared" si="9"/>
        <v>46335</v>
      </c>
      <c r="G87" s="131">
        <f t="shared" si="9"/>
        <v>46341</v>
      </c>
      <c r="H87" s="131">
        <f>F87+18</f>
        <v>46353</v>
      </c>
      <c r="I87" s="131">
        <f t="shared" si="10"/>
        <v>46355</v>
      </c>
      <c r="J87" s="131">
        <f t="shared" si="10"/>
        <v>46361</v>
      </c>
      <c r="K87" s="115"/>
    </row>
    <row r="88" spans="1:11" ht="18" customHeight="1" x14ac:dyDescent="0.3">
      <c r="B88" s="85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91" t="s">
        <v>44</v>
      </c>
      <c r="C89" s="191"/>
      <c r="D89" s="191"/>
      <c r="E89" s="191"/>
      <c r="F89" s="191"/>
      <c r="G89" s="191"/>
      <c r="H89" s="191"/>
      <c r="I89" s="191"/>
      <c r="J89" s="202"/>
      <c r="K89" s="101"/>
    </row>
    <row r="90" spans="1:11" ht="30" customHeight="1" x14ac:dyDescent="0.25">
      <c r="B90" s="177" t="s">
        <v>1</v>
      </c>
      <c r="C90" s="177" t="s">
        <v>2</v>
      </c>
      <c r="D90" s="177" t="s">
        <v>3</v>
      </c>
      <c r="E90" s="176" t="s">
        <v>4</v>
      </c>
      <c r="F90" s="176" t="s">
        <v>5</v>
      </c>
      <c r="G90" s="176" t="s">
        <v>6</v>
      </c>
      <c r="H90" s="176" t="s">
        <v>45</v>
      </c>
      <c r="I90" s="176" t="s">
        <v>46</v>
      </c>
      <c r="J90" s="150"/>
      <c r="K90" s="102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50"/>
      <c r="K91" s="3"/>
    </row>
    <row r="92" spans="1:11" s="9" customFormat="1" ht="21" customHeight="1" x14ac:dyDescent="0.25">
      <c r="A92" s="12"/>
      <c r="B92" s="155" t="str">
        <f t="shared" ref="B92:G95" si="11">B83</f>
        <v>COSCO GENOA</v>
      </c>
      <c r="C92" s="152" t="str">
        <f t="shared" si="11"/>
        <v>104N</v>
      </c>
      <c r="D92" s="131">
        <f t="shared" si="11"/>
        <v>46295</v>
      </c>
      <c r="E92" s="131">
        <f t="shared" si="11"/>
        <v>46295</v>
      </c>
      <c r="F92" s="131">
        <f t="shared" si="11"/>
        <v>46302</v>
      </c>
      <c r="G92" s="131">
        <f t="shared" si="11"/>
        <v>46308</v>
      </c>
      <c r="H92" s="131">
        <f t="shared" ref="H92:I95" si="12">F92+28</f>
        <v>46330</v>
      </c>
      <c r="I92" s="131">
        <f t="shared" si="12"/>
        <v>46336</v>
      </c>
      <c r="J92" s="175"/>
      <c r="K92" s="109"/>
    </row>
    <row r="93" spans="1:11" s="9" customFormat="1" ht="21" customHeight="1" x14ac:dyDescent="0.25">
      <c r="A93" s="12"/>
      <c r="B93" s="155" t="str">
        <f t="shared" si="11"/>
        <v>KOTA LAWA</v>
      </c>
      <c r="C93" s="152" t="str">
        <f t="shared" si="11"/>
        <v>111N</v>
      </c>
      <c r="D93" s="131">
        <f t="shared" si="11"/>
        <v>46305</v>
      </c>
      <c r="E93" s="131">
        <f t="shared" si="11"/>
        <v>46305</v>
      </c>
      <c r="F93" s="131">
        <f t="shared" si="11"/>
        <v>46312</v>
      </c>
      <c r="G93" s="131">
        <f t="shared" si="11"/>
        <v>46320</v>
      </c>
      <c r="H93" s="131">
        <f t="shared" si="12"/>
        <v>46340</v>
      </c>
      <c r="I93" s="131">
        <f t="shared" si="12"/>
        <v>46348</v>
      </c>
      <c r="J93" s="175"/>
      <c r="K93" s="115"/>
    </row>
    <row r="94" spans="1:11" s="9" customFormat="1" ht="21" customHeight="1" x14ac:dyDescent="0.25">
      <c r="A94" s="12"/>
      <c r="B94" s="155" t="str">
        <f t="shared" si="11"/>
        <v>OOCL CHICAGO</v>
      </c>
      <c r="C94" s="152" t="str">
        <f t="shared" si="11"/>
        <v>123N</v>
      </c>
      <c r="D94" s="131">
        <f t="shared" si="11"/>
        <v>46315</v>
      </c>
      <c r="E94" s="131">
        <f t="shared" si="11"/>
        <v>46315</v>
      </c>
      <c r="F94" s="131">
        <f t="shared" si="11"/>
        <v>46320</v>
      </c>
      <c r="G94" s="131">
        <f t="shared" si="11"/>
        <v>46327</v>
      </c>
      <c r="H94" s="131">
        <f t="shared" si="12"/>
        <v>46348</v>
      </c>
      <c r="I94" s="131">
        <f t="shared" si="12"/>
        <v>46355</v>
      </c>
      <c r="J94" s="175"/>
      <c r="K94" s="109"/>
    </row>
    <row r="95" spans="1:11" s="9" customFormat="1" ht="21" customHeight="1" x14ac:dyDescent="0.25">
      <c r="A95" s="12"/>
      <c r="B95" s="155" t="str">
        <f t="shared" si="11"/>
        <v>JOGELA</v>
      </c>
      <c r="C95" s="152" t="str">
        <f t="shared" si="11"/>
        <v>217N</v>
      </c>
      <c r="D95" s="131">
        <f t="shared" si="11"/>
        <v>46322</v>
      </c>
      <c r="E95" s="131">
        <f t="shared" si="11"/>
        <v>46322</v>
      </c>
      <c r="F95" s="131">
        <f t="shared" si="11"/>
        <v>46328</v>
      </c>
      <c r="G95" s="131">
        <f t="shared" si="11"/>
        <v>46334</v>
      </c>
      <c r="H95" s="131">
        <f t="shared" si="12"/>
        <v>46356</v>
      </c>
      <c r="I95" s="131">
        <f t="shared" si="12"/>
        <v>46362</v>
      </c>
      <c r="J95" s="175"/>
      <c r="K95" s="115"/>
    </row>
    <row r="96" spans="1:11" s="9" customFormat="1" ht="21" customHeight="1" x14ac:dyDescent="0.25">
      <c r="A96" s="12"/>
      <c r="B96" s="155" t="str">
        <f t="shared" ref="B96:G96" si="13">B25</f>
        <v>COSCO GENOA</v>
      </c>
      <c r="C96" s="152" t="str">
        <f t="shared" si="13"/>
        <v>105N</v>
      </c>
      <c r="D96" s="131">
        <f t="shared" si="13"/>
        <v>46330</v>
      </c>
      <c r="E96" s="131">
        <f t="shared" si="13"/>
        <v>46330</v>
      </c>
      <c r="F96" s="131">
        <f t="shared" si="13"/>
        <v>46335</v>
      </c>
      <c r="G96" s="131">
        <f t="shared" si="13"/>
        <v>46341</v>
      </c>
      <c r="H96" s="131">
        <f t="shared" ref="H96" si="14">F96+28</f>
        <v>46363</v>
      </c>
      <c r="I96" s="131">
        <f t="shared" ref="I96" si="15">G96+28</f>
        <v>46369</v>
      </c>
      <c r="J96" s="175"/>
      <c r="K96" s="115"/>
    </row>
    <row r="97" spans="1:11" s="9" customFormat="1" ht="18" customHeight="1" x14ac:dyDescent="0.25">
      <c r="A97" s="12"/>
      <c r="B97" s="122"/>
      <c r="C97" s="105"/>
      <c r="D97" s="107"/>
      <c r="E97" s="107"/>
      <c r="F97" s="107"/>
      <c r="G97" s="107"/>
      <c r="H97" s="107"/>
      <c r="I97" s="107"/>
      <c r="J97" s="108"/>
      <c r="K97" s="109"/>
    </row>
    <row r="98" spans="1:11" ht="43.5" customHeight="1" thickBot="1" x14ac:dyDescent="0.3">
      <c r="B98" s="214" t="s">
        <v>47</v>
      </c>
      <c r="C98" s="214"/>
      <c r="D98" s="214"/>
      <c r="E98" s="214"/>
      <c r="F98" s="214"/>
      <c r="G98" s="214"/>
      <c r="H98" s="214"/>
      <c r="I98" s="214"/>
      <c r="J98" s="214"/>
      <c r="K98" s="101"/>
    </row>
    <row r="99" spans="1:11" ht="30" customHeight="1" x14ac:dyDescent="0.25">
      <c r="B99" s="189" t="s">
        <v>1</v>
      </c>
      <c r="C99" s="177" t="s">
        <v>2</v>
      </c>
      <c r="D99" s="177" t="s">
        <v>3</v>
      </c>
      <c r="E99" s="176" t="s">
        <v>4</v>
      </c>
      <c r="F99" s="176" t="s">
        <v>5</v>
      </c>
      <c r="G99" s="176" t="s">
        <v>6</v>
      </c>
      <c r="H99" s="176" t="s">
        <v>48</v>
      </c>
      <c r="I99" s="176" t="s">
        <v>49</v>
      </c>
      <c r="J99" s="176" t="s">
        <v>50</v>
      </c>
      <c r="K99" s="103"/>
    </row>
    <row r="100" spans="1:11" ht="18" customHeight="1" x14ac:dyDescent="0.25">
      <c r="B100" s="190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5" t="str">
        <f t="shared" ref="B101:G104" si="16">B92</f>
        <v>COSCO GENOA</v>
      </c>
      <c r="C101" s="152" t="str">
        <f t="shared" si="16"/>
        <v>104N</v>
      </c>
      <c r="D101" s="156">
        <f t="shared" si="16"/>
        <v>46295</v>
      </c>
      <c r="E101" s="131">
        <f t="shared" si="16"/>
        <v>46295</v>
      </c>
      <c r="F101" s="131">
        <f t="shared" si="16"/>
        <v>46302</v>
      </c>
      <c r="G101" s="131">
        <f t="shared" si="16"/>
        <v>46308</v>
      </c>
      <c r="H101" s="131">
        <f>F101+48</f>
        <v>46350</v>
      </c>
      <c r="I101" s="131">
        <f>F101+53</f>
        <v>46355</v>
      </c>
      <c r="J101" s="131">
        <f>F101+53</f>
        <v>46355</v>
      </c>
      <c r="K101" s="108"/>
    </row>
    <row r="102" spans="1:11" s="9" customFormat="1" ht="21" customHeight="1" x14ac:dyDescent="0.25">
      <c r="A102" s="12"/>
      <c r="B102" s="155" t="str">
        <f t="shared" si="16"/>
        <v>KOTA LAWA</v>
      </c>
      <c r="C102" s="152" t="str">
        <f t="shared" si="16"/>
        <v>111N</v>
      </c>
      <c r="D102" s="156">
        <f t="shared" si="16"/>
        <v>46305</v>
      </c>
      <c r="E102" s="131">
        <f t="shared" si="16"/>
        <v>46305</v>
      </c>
      <c r="F102" s="131">
        <f t="shared" si="16"/>
        <v>46312</v>
      </c>
      <c r="G102" s="131">
        <f t="shared" si="16"/>
        <v>46320</v>
      </c>
      <c r="H102" s="131">
        <f>F102+48</f>
        <v>46360</v>
      </c>
      <c r="I102" s="131">
        <f>F102+53</f>
        <v>46365</v>
      </c>
      <c r="J102" s="131">
        <f>F102+53</f>
        <v>46365</v>
      </c>
      <c r="K102" s="123"/>
    </row>
    <row r="103" spans="1:11" s="9" customFormat="1" ht="21" customHeight="1" x14ac:dyDescent="0.25">
      <c r="A103" s="12"/>
      <c r="B103" s="155" t="str">
        <f t="shared" si="16"/>
        <v>OOCL CHICAGO</v>
      </c>
      <c r="C103" s="152" t="str">
        <f t="shared" si="16"/>
        <v>123N</v>
      </c>
      <c r="D103" s="156">
        <f t="shared" si="16"/>
        <v>46315</v>
      </c>
      <c r="E103" s="131">
        <f t="shared" si="16"/>
        <v>46315</v>
      </c>
      <c r="F103" s="131">
        <f t="shared" si="16"/>
        <v>46320</v>
      </c>
      <c r="G103" s="131">
        <f t="shared" si="16"/>
        <v>46327</v>
      </c>
      <c r="H103" s="131">
        <f>F103+48</f>
        <v>46368</v>
      </c>
      <c r="I103" s="131">
        <f>F103+53</f>
        <v>46373</v>
      </c>
      <c r="J103" s="131">
        <f>F103+53</f>
        <v>46373</v>
      </c>
      <c r="K103" s="108"/>
    </row>
    <row r="104" spans="1:11" s="9" customFormat="1" ht="21" customHeight="1" x14ac:dyDescent="0.25">
      <c r="A104" s="12"/>
      <c r="B104" s="155" t="str">
        <f t="shared" si="16"/>
        <v>JOGELA</v>
      </c>
      <c r="C104" s="152" t="str">
        <f t="shared" si="16"/>
        <v>217N</v>
      </c>
      <c r="D104" s="156">
        <f t="shared" si="16"/>
        <v>46322</v>
      </c>
      <c r="E104" s="131">
        <f t="shared" si="16"/>
        <v>46322</v>
      </c>
      <c r="F104" s="131">
        <f t="shared" si="16"/>
        <v>46328</v>
      </c>
      <c r="G104" s="131">
        <f t="shared" si="16"/>
        <v>46334</v>
      </c>
      <c r="H104" s="131">
        <f>F104+48</f>
        <v>46376</v>
      </c>
      <c r="I104" s="131">
        <f>F104+53</f>
        <v>46381</v>
      </c>
      <c r="J104" s="131">
        <f>F104+53</f>
        <v>46381</v>
      </c>
      <c r="K104" s="123"/>
    </row>
    <row r="105" spans="1:11" s="9" customFormat="1" ht="21" customHeight="1" x14ac:dyDescent="0.25">
      <c r="A105" s="12"/>
      <c r="B105" s="155" t="s">
        <v>7</v>
      </c>
      <c r="C105" s="152" t="s">
        <v>15</v>
      </c>
      <c r="D105" s="131">
        <v>46330</v>
      </c>
      <c r="E105" s="131">
        <v>46330</v>
      </c>
      <c r="F105" s="131">
        <v>46335</v>
      </c>
      <c r="G105" s="131">
        <v>46341</v>
      </c>
      <c r="H105" s="131">
        <f>F105+48</f>
        <v>46383</v>
      </c>
      <c r="I105" s="131">
        <f>F105+53</f>
        <v>46388</v>
      </c>
      <c r="J105" s="131">
        <f>F105+53</f>
        <v>46388</v>
      </c>
      <c r="K105" s="108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2" t="s">
        <v>51</v>
      </c>
      <c r="C107" s="212"/>
      <c r="D107" s="212"/>
      <c r="E107" s="212"/>
      <c r="F107" s="212"/>
      <c r="G107" s="212"/>
      <c r="H107" s="212"/>
      <c r="I107" s="212"/>
      <c r="J107" s="212"/>
      <c r="K107" s="101"/>
    </row>
    <row r="108" spans="1:11" ht="30" customHeight="1" x14ac:dyDescent="0.25">
      <c r="B108" s="189" t="s">
        <v>1</v>
      </c>
      <c r="C108" s="177" t="s">
        <v>2</v>
      </c>
      <c r="D108" s="177" t="s">
        <v>3</v>
      </c>
      <c r="E108" s="176" t="s">
        <v>4</v>
      </c>
      <c r="F108" s="176" t="s">
        <v>5</v>
      </c>
      <c r="G108" s="176" t="s">
        <v>6</v>
      </c>
      <c r="H108" s="176" t="s">
        <v>52</v>
      </c>
      <c r="I108" s="176" t="s">
        <v>53</v>
      </c>
      <c r="J108" s="176" t="s">
        <v>54</v>
      </c>
      <c r="K108" s="103"/>
    </row>
    <row r="109" spans="1:11" ht="20.25" customHeight="1" x14ac:dyDescent="0.25">
      <c r="B109" s="203"/>
      <c r="C109" s="204"/>
      <c r="D109" s="204"/>
      <c r="E109" s="204"/>
      <c r="F109" s="204"/>
      <c r="G109" s="204"/>
      <c r="H109" s="204"/>
      <c r="I109" s="204"/>
      <c r="J109" s="204"/>
      <c r="K109" s="8"/>
    </row>
    <row r="110" spans="1:11" ht="21" customHeight="1" x14ac:dyDescent="0.25">
      <c r="B110" s="155" t="str">
        <f t="shared" ref="B110:G113" si="17">B101</f>
        <v>COSCO GENOA</v>
      </c>
      <c r="C110" s="174" t="str">
        <f t="shared" si="17"/>
        <v>104N</v>
      </c>
      <c r="D110" s="131">
        <f t="shared" si="17"/>
        <v>46295</v>
      </c>
      <c r="E110" s="131">
        <f t="shared" si="17"/>
        <v>46295</v>
      </c>
      <c r="F110" s="131">
        <f t="shared" si="17"/>
        <v>46302</v>
      </c>
      <c r="G110" s="131">
        <f t="shared" si="17"/>
        <v>46308</v>
      </c>
      <c r="H110" s="131">
        <f>F110+38</f>
        <v>46340</v>
      </c>
      <c r="I110" s="131">
        <f>F110+48</f>
        <v>46350</v>
      </c>
      <c r="J110" s="131">
        <f>F110+51</f>
        <v>46353</v>
      </c>
      <c r="K110" s="108"/>
    </row>
    <row r="111" spans="1:11" ht="21" customHeight="1" x14ac:dyDescent="0.25">
      <c r="B111" s="155" t="str">
        <f t="shared" si="17"/>
        <v>KOTA LAWA</v>
      </c>
      <c r="C111" s="174" t="str">
        <f t="shared" si="17"/>
        <v>111N</v>
      </c>
      <c r="D111" s="131">
        <f t="shared" si="17"/>
        <v>46305</v>
      </c>
      <c r="E111" s="131">
        <f t="shared" si="17"/>
        <v>46305</v>
      </c>
      <c r="F111" s="131">
        <f t="shared" si="17"/>
        <v>46312</v>
      </c>
      <c r="G111" s="131">
        <f t="shared" si="17"/>
        <v>46320</v>
      </c>
      <c r="H111" s="131">
        <f>F111+38</f>
        <v>46350</v>
      </c>
      <c r="I111" s="131">
        <f>F111+48</f>
        <v>46360</v>
      </c>
      <c r="J111" s="131">
        <f>F111+51</f>
        <v>46363</v>
      </c>
      <c r="K111" s="123"/>
    </row>
    <row r="112" spans="1:11" ht="21" customHeight="1" x14ac:dyDescent="0.25">
      <c r="B112" s="155" t="str">
        <f t="shared" si="17"/>
        <v>OOCL CHICAGO</v>
      </c>
      <c r="C112" s="174" t="str">
        <f t="shared" si="17"/>
        <v>123N</v>
      </c>
      <c r="D112" s="131">
        <f t="shared" si="17"/>
        <v>46315</v>
      </c>
      <c r="E112" s="131">
        <f t="shared" si="17"/>
        <v>46315</v>
      </c>
      <c r="F112" s="131">
        <f t="shared" si="17"/>
        <v>46320</v>
      </c>
      <c r="G112" s="131">
        <f t="shared" si="17"/>
        <v>46327</v>
      </c>
      <c r="H112" s="131">
        <f>F112+38</f>
        <v>46358</v>
      </c>
      <c r="I112" s="131">
        <f>F112+48</f>
        <v>46368</v>
      </c>
      <c r="J112" s="131">
        <f>F112+51</f>
        <v>46371</v>
      </c>
      <c r="K112" s="108"/>
    </row>
    <row r="113" spans="2:11" ht="21" customHeight="1" x14ac:dyDescent="0.25">
      <c r="B113" s="155" t="str">
        <f t="shared" si="17"/>
        <v>JOGELA</v>
      </c>
      <c r="C113" s="174" t="str">
        <f t="shared" si="17"/>
        <v>217N</v>
      </c>
      <c r="D113" s="131">
        <f t="shared" si="17"/>
        <v>46322</v>
      </c>
      <c r="E113" s="131">
        <f t="shared" si="17"/>
        <v>46322</v>
      </c>
      <c r="F113" s="131">
        <f t="shared" si="17"/>
        <v>46328</v>
      </c>
      <c r="G113" s="131">
        <f t="shared" si="17"/>
        <v>46334</v>
      </c>
      <c r="H113" s="131">
        <f>F113+38</f>
        <v>46366</v>
      </c>
      <c r="I113" s="131">
        <f>F113+48</f>
        <v>46376</v>
      </c>
      <c r="J113" s="131">
        <f>F113+51</f>
        <v>46379</v>
      </c>
      <c r="K113" s="123"/>
    </row>
    <row r="114" spans="2:11" ht="21" customHeight="1" x14ac:dyDescent="0.25">
      <c r="B114" s="155" t="str">
        <f t="shared" ref="B114:G114" si="18">B105</f>
        <v>COSCO GENOA</v>
      </c>
      <c r="C114" s="174" t="str">
        <f t="shared" si="18"/>
        <v>105N</v>
      </c>
      <c r="D114" s="131">
        <f t="shared" si="18"/>
        <v>46330</v>
      </c>
      <c r="E114" s="131">
        <f t="shared" si="18"/>
        <v>46330</v>
      </c>
      <c r="F114" s="131">
        <f t="shared" si="18"/>
        <v>46335</v>
      </c>
      <c r="G114" s="131">
        <f t="shared" si="18"/>
        <v>46341</v>
      </c>
      <c r="H114" s="131">
        <f>F114+38</f>
        <v>46373</v>
      </c>
      <c r="I114" s="131">
        <f>F114+48</f>
        <v>46383</v>
      </c>
      <c r="J114" s="131">
        <f>F114+51</f>
        <v>46386</v>
      </c>
      <c r="K114" s="108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2026-09-21T04:04:00Z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