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DDAC74A0-51FD-4AC7-9EBA-12AFA4BC3B03}" xr6:coauthVersionLast="47" xr6:coauthVersionMax="47" xr10:uidLastSave="{00000000-0000-0000-0000-000000000000}"/>
  <bookViews>
    <workbookView xWindow="-289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E71" i="2"/>
  <c r="D74" i="2"/>
  <c r="E74" i="2"/>
  <c r="E63" i="2"/>
  <c r="D66" i="2"/>
  <c r="E66" i="2"/>
  <c r="E54" i="2"/>
  <c r="D57" i="2"/>
  <c r="E57" i="2"/>
  <c r="E23" i="2"/>
  <c r="D26" i="2"/>
  <c r="E26" i="2"/>
  <c r="D31" i="2"/>
  <c r="E31" i="2"/>
  <c r="D32" i="2"/>
  <c r="E32" i="2"/>
  <c r="D34" i="2"/>
  <c r="E34" i="2"/>
  <c r="I34" i="2"/>
  <c r="J34" i="2"/>
  <c r="K34" i="2"/>
  <c r="E18" i="2"/>
  <c r="D18" i="2"/>
  <c r="L18" i="2"/>
  <c r="K18" i="2"/>
  <c r="J18" i="2"/>
  <c r="I18" i="2"/>
  <c r="D17" i="2"/>
  <c r="E17" i="2"/>
  <c r="I17" i="2"/>
  <c r="J17" i="2"/>
  <c r="K17" i="2"/>
  <c r="L17" i="2"/>
  <c r="D16" i="2"/>
  <c r="E16" i="2"/>
  <c r="I16" i="2"/>
  <c r="J16" i="2"/>
  <c r="K16" i="2"/>
  <c r="L16" i="2"/>
  <c r="D18" i="4"/>
  <c r="D17" i="4"/>
  <c r="D16" i="4"/>
  <c r="D15" i="4"/>
  <c r="D14" i="4"/>
  <c r="D18" i="5"/>
  <c r="D17" i="5"/>
  <c r="D16" i="5"/>
  <c r="D15" i="5"/>
  <c r="D14" i="5"/>
  <c r="D13" i="5"/>
  <c r="D66" i="5"/>
  <c r="D65" i="5"/>
  <c r="D64" i="5"/>
  <c r="D63" i="5"/>
  <c r="D16" i="3"/>
  <c r="D81" i="3"/>
  <c r="D80" i="3"/>
  <c r="D79" i="3"/>
  <c r="D78" i="3"/>
  <c r="D15" i="3"/>
  <c r="D14" i="3"/>
  <c r="D13" i="3"/>
  <c r="D12" i="3"/>
  <c r="E23" i="1"/>
  <c r="E22" i="1"/>
  <c r="E21" i="1"/>
  <c r="E20" i="1"/>
  <c r="E19" i="1"/>
  <c r="E18" i="1"/>
  <c r="E17" i="1"/>
  <c r="D33" i="1"/>
  <c r="D32" i="1"/>
  <c r="D31" i="1"/>
  <c r="D40" i="1"/>
  <c r="D39" i="1"/>
  <c r="D38" i="1"/>
  <c r="D159" i="1"/>
  <c r="H159" i="1"/>
  <c r="H157" i="1"/>
  <c r="D30" i="1" l="1"/>
  <c r="G45" i="1"/>
  <c r="G47" i="1"/>
  <c r="G46" i="1"/>
  <c r="D70" i="1"/>
  <c r="D69" i="1"/>
  <c r="D68" i="1"/>
  <c r="D67" i="1"/>
  <c r="D66" i="1"/>
  <c r="D65" i="1"/>
  <c r="D36" i="2" l="1"/>
  <c r="E36" i="2"/>
  <c r="I36" i="2"/>
  <c r="J36" i="2"/>
  <c r="K36" i="2"/>
  <c r="D158" i="1" l="1"/>
  <c r="D156" i="1"/>
  <c r="H155" i="1"/>
  <c r="D155" i="1"/>
  <c r="D154" i="1"/>
  <c r="H153" i="1"/>
  <c r="D153" i="1"/>
  <c r="D152" i="1"/>
  <c r="D26" i="3"/>
  <c r="D25" i="3"/>
  <c r="D24" i="3"/>
  <c r="D23" i="3"/>
  <c r="D22" i="3"/>
  <c r="D21" i="3"/>
  <c r="D94" i="2" l="1"/>
  <c r="D93" i="2"/>
  <c r="D92" i="2"/>
  <c r="D91" i="2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7" i="2"/>
  <c r="J37" i="2"/>
  <c r="I37" i="2"/>
  <c r="E73" i="2"/>
  <c r="D73" i="2"/>
  <c r="E72" i="2"/>
  <c r="D72" i="2"/>
  <c r="D71" i="2"/>
  <c r="E65" i="2"/>
  <c r="D65" i="2"/>
  <c r="E64" i="2"/>
  <c r="D64" i="2"/>
  <c r="D63" i="2"/>
  <c r="E56" i="2"/>
  <c r="D56" i="2"/>
  <c r="E55" i="2"/>
  <c r="D55" i="2"/>
  <c r="D54" i="2"/>
  <c r="E25" i="2"/>
  <c r="D25" i="2"/>
  <c r="E24" i="2"/>
  <c r="D24" i="2"/>
  <c r="D23" i="2"/>
  <c r="I23" i="2"/>
  <c r="I24" i="2"/>
  <c r="I25" i="2"/>
  <c r="I26" i="2"/>
  <c r="K35" i="2"/>
  <c r="J35" i="2"/>
  <c r="I35" i="2"/>
  <c r="E35" i="2"/>
  <c r="D35" i="2"/>
  <c r="K33" i="2"/>
  <c r="J33" i="2"/>
  <c r="I33" i="2"/>
  <c r="E33" i="2"/>
  <c r="D33" i="2"/>
  <c r="K32" i="2"/>
  <c r="J32" i="2"/>
  <c r="I32" i="2"/>
  <c r="K31" i="2"/>
  <c r="J31" i="2"/>
  <c r="I31" i="2"/>
  <c r="K19" i="4" l="1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J15" i="3"/>
  <c r="I15" i="3"/>
  <c r="H15" i="3"/>
  <c r="H65" i="1" l="1"/>
  <c r="H66" i="1"/>
  <c r="H67" i="1"/>
  <c r="H68" i="1"/>
  <c r="D95" i="2" l="1"/>
  <c r="D37" i="2"/>
  <c r="E37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F47" i="1"/>
  <c r="F48" i="1"/>
  <c r="G48" i="1" s="1"/>
  <c r="F49" i="1"/>
  <c r="G49" i="1" s="1"/>
  <c r="F45" i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4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1" i="2"/>
  <c r="J57" i="2"/>
  <c r="J56" i="2"/>
  <c r="J55" i="2"/>
  <c r="J54" i="2"/>
  <c r="I57" i="2"/>
  <c r="C33" i="5"/>
  <c r="C23" i="5"/>
  <c r="B33" i="5"/>
  <c r="B23" i="5"/>
  <c r="J54" i="4"/>
  <c r="J52" i="4"/>
  <c r="J51" i="4"/>
  <c r="K74" i="2" l="1"/>
  <c r="I74" i="2"/>
  <c r="K72" i="2"/>
  <c r="I72" i="2"/>
  <c r="K73" i="2"/>
  <c r="I73" i="2"/>
  <c r="I56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3" i="2"/>
  <c r="I63" i="2"/>
  <c r="I65" i="2"/>
  <c r="I64" i="2"/>
  <c r="I66" i="2"/>
  <c r="I55" i="2"/>
  <c r="K71" i="2"/>
  <c r="H51" i="3"/>
  <c r="J71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6" i="2"/>
  <c r="J65" i="2"/>
  <c r="J64" i="2"/>
  <c r="J74" i="2"/>
  <c r="J73" i="2"/>
  <c r="J72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<sst xmlns="http://schemas.openxmlformats.org/spreadsheetml/2006/main" count="536" uniqueCount="147">
  <si>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</si>
  <si>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</si>
  <si>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</si>
  <si>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</si>
  <si>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</si>
  <si>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</si>
  <si>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</si>
  <si>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</si>
  <si>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</si>
  <si>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</si>
  <si>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</si>
  <si>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</si>
  <si>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</si>
  <si>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</si>
  <si>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</si>
  <si>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</si>
  <si>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</si>
  <si>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</si>
  <si>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</si>
  <si>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</si>
  <si>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</si>
  <si>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</si>
  <si>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</si>
  <si>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</si>
  <si>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</si>
  <si>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</si>
  <si>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</si>
  <si>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</si>
  <si>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</si>
  <si>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</si>
  <si>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</si>
  <si>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</si>
  <si>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</si>
  <si>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</si>
  <si>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</si>
  <si>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</si>
  <si>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</si>
  <si>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</si>
  <si>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</si>
  <si>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</si>
  <si>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</si>
  <si>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</si>
  <si>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</si>
  <si>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</si>
  <si>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</si>
  <si>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</si>
  <si>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</si>
  <si>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</si>
  <si>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</si>
  <si>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</si>
  <si>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</si>
  <si>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</si>
  <si>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</si>
  <si>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</si>
  <si>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</si>
  <si>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</si>
  <si>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</si>
  <si>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</si>
  <si>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</si>
  <si>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</si>
  <si>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</si>
  <si>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</si>
  <si>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</si>
  <si>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</si>
  <si>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</si>
  <si>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</si>
  <si>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</si>
  <si>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</si>
  <si>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</si>
  <si>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</si>
  <si>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</si>
  <si>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</si>
  <si>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</si>
  <si>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</si>
  <si>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</si>
  <si>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</si>
  <si>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</si>
  <si>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</si>
  <si>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</si>
  <si>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</si>
  <si>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</si>
  <si>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</si>
  <si>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</si>
  <si>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</si>
  <si>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</si>
  <si>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</si>
  <si>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</si>
  <si>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</si>
  <si>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</si>
  <si>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</si>
  <si>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</si>
  <si>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</si>
  <si>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</si>
  <si>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</si>
  <si>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</si>
  <si>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</si>
  <si>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</si>
  <si>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0120N</t>
  </si>
  <si>
    <t>KOTA LAWA</t>
  </si>
  <si>
    <t>250N</t>
  </si>
  <si>
    <t>OOCL YOKOHAMA</t>
  </si>
  <si>
    <t>212N</t>
  </si>
  <si>
    <t>0143N</t>
  </si>
  <si>
    <t>214N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</si>
  <si>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</si>
  <si>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</si>
  <si>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</si>
  <si>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</si>
  <si>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</si>
  <si>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</si>
  <si>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</si>
  <si>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</si>
  <si>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</si>
  <si>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</si>
  <si>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</si>
  <si>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</si>
  <si>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</si>
  <si>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</si>
  <si>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</si>
  <si>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</si>
  <si>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</si>
  <si>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</si>
  <si>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</si>
  <si>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DURBAN</t>
  </si>
  <si>
    <t>041N</t>
  </si>
  <si>
    <t>COSCO SINGAPORE</t>
  </si>
  <si>
    <t>201N</t>
  </si>
  <si>
    <t>251N</t>
  </si>
  <si>
    <t>213N</t>
  </si>
  <si>
    <t>101N</t>
  </si>
  <si>
    <t xml:space="preserve">OOCL CHICAGO </t>
  </si>
  <si>
    <t>220N</t>
  </si>
  <si>
    <t>1st July 2026</t>
  </si>
  <si>
    <t>KAOTA LARIS</t>
  </si>
  <si>
    <t>103N</t>
  </si>
  <si>
    <t>335N</t>
  </si>
  <si>
    <t>OOCL BRAZIL</t>
  </si>
  <si>
    <t>057N</t>
  </si>
  <si>
    <t>OOCL MIAMI</t>
  </si>
  <si>
    <t>114N</t>
  </si>
  <si>
    <t>COSCO ROTTERDAM</t>
  </si>
  <si>
    <t>OOCL ITALY</t>
  </si>
  <si>
    <t>156N</t>
  </si>
  <si>
    <t>0121N</t>
  </si>
  <si>
    <t>116N</t>
  </si>
  <si>
    <t>SAN GIORGIO</t>
  </si>
  <si>
    <t>192N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</si>
</sst>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0" fontId="37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 vertical="center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38" fillId="2" borderId="15" xfId="2" applyFont="1" applyFill="1" applyBorder="1" applyAlignment="1">
      <alignment horizontal="center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20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39" fillId="5" borderId="0" xfId="0" applyNumberFormat="1" applyFont="1" applyFill="1" applyBorder="1" applyAlignment="1">
      <alignment horizontal="center" vertical="center"/>
    </xf>
    <xf numFmtId="16" fontId="33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 vertical="center" wrapText="1"/>
    </xf>
    <xf numFmtId="0" fontId="16" fillId="4" borderId="0" xfId="0" quotePrefix="1" applyFont="1" applyFill="1" applyBorder="1" applyAlignment="1">
      <alignment horizontal="center"/>
    </xf>
    <xf numFmtId="16" fontId="23" fillId="5" borderId="0" xfId="0" applyNumberFormat="1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1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0" fontId="17" fillId="4" borderId="21" xfId="0" applyFont="1" applyFill="1" applyBorder="1"/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95</xdr:row>
      <xdr:rowOff>163917</xdr:rowOff>
    </xdr:from>
    <xdr:to>
      <xdr:col>8</xdr:col>
      <xdr:colOff>0</xdr:colOff>
      <xdr:row>99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44</xdr:row>
      <xdr:rowOff>58882</xdr:rowOff>
    </xdr:from>
    <xdr:to>
      <xdr:col>7</xdr:col>
      <xdr:colOff>627233</xdr:colOff>
      <xdr:row>49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82</xdr:row>
      <xdr:rowOff>121229</xdr:rowOff>
    </xdr:from>
    <xdr:to>
      <xdr:col>6</xdr:col>
      <xdr:colOff>707734</xdr:colOff>
      <xdr:row>86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105</xdr:row>
      <xdr:rowOff>134937</xdr:rowOff>
    </xdr:from>
    <xdr:to>
      <xdr:col>9</xdr:col>
      <xdr:colOff>123825</xdr:colOff>
      <xdr:row>118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100</xdr:row>
      <xdr:rowOff>182850</xdr:rowOff>
    </xdr:from>
    <xdr:to>
      <xdr:col>8</xdr:col>
      <xdr:colOff>0</xdr:colOff>
      <xdr:row>108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37</xdr:row>
      <xdr:rowOff>191191</xdr:rowOff>
    </xdr:from>
    <xdr:to>
      <xdr:col>11</xdr:col>
      <xdr:colOff>174306</xdr:colOff>
      <xdr:row>42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78</xdr:row>
      <xdr:rowOff>33336</xdr:rowOff>
    </xdr:from>
    <xdr:to>
      <xdr:col>10</xdr:col>
      <xdr:colOff>827722</xdr:colOff>
      <xdr:row>81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135</xdr:row>
      <xdr:rowOff>174047</xdr:rowOff>
    </xdr:from>
    <xdr:to>
      <xdr:col>11</xdr:col>
      <xdr:colOff>589597</xdr:colOff>
      <xdr:row>140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109</xdr:row>
      <xdr:rowOff>95250</xdr:rowOff>
    </xdr:from>
    <xdr:to>
      <xdr:col>10</xdr:col>
      <xdr:colOff>961158</xdr:colOff>
      <xdr:row>123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6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</row>
    <row r="6" spans="1:18" s="20" customFormat="1" ht="45" x14ac:dyDescent="0.25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R6"/>
    </row>
    <row r="7" spans="1:18" s="4" customFormat="1" ht="34.5" x14ac:dyDescent="0.25">
      <c r="A7" s="223" t="s">
        <v>132</v>
      </c>
      <c r="B7" s="223"/>
      <c r="C7" s="223"/>
      <c r="D7" s="223"/>
      <c r="E7" s="223"/>
      <c r="F7" s="223"/>
      <c r="G7" s="223"/>
      <c r="H7" s="223"/>
      <c r="I7" s="22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29" t="s">
        <v>45</v>
      </c>
      <c r="C9" s="229"/>
      <c r="D9" s="229"/>
      <c r="E9" s="229"/>
      <c r="F9" s="229"/>
      <c r="G9" s="229"/>
      <c r="H9" s="75"/>
      <c r="I9" s="75"/>
      <c r="J9" s="88"/>
    </row>
    <row r="10" spans="1:18" s="4" customFormat="1" ht="34.5" hidden="1" x14ac:dyDescent="0.25">
      <c r="A10" s="75"/>
      <c r="B10" s="230" t="s">
        <v>3</v>
      </c>
      <c r="C10" s="232" t="s">
        <v>4</v>
      </c>
      <c r="D10" s="84"/>
      <c r="E10" s="227" t="s">
        <v>5</v>
      </c>
      <c r="F10" s="234" t="s">
        <v>6</v>
      </c>
      <c r="G10" s="24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31"/>
      <c r="C11" s="233"/>
      <c r="D11" s="87"/>
      <c r="E11" s="228"/>
      <c r="F11" s="235"/>
      <c r="G11" s="248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65</v>
      </c>
      <c r="C17" s="128" t="s">
        <v>97</v>
      </c>
      <c r="D17" s="126">
        <v>46205</v>
      </c>
      <c r="E17" s="126">
        <f t="shared" ref="E17:E20" si="0">F17</f>
        <v>46210</v>
      </c>
      <c r="F17" s="126">
        <v>46210</v>
      </c>
      <c r="G17" s="126">
        <v>46215</v>
      </c>
      <c r="H17" s="126">
        <v>46232</v>
      </c>
      <c r="I17" s="126">
        <f t="shared" ref="I17:I22" si="1">(G17+28)</f>
        <v>46243</v>
      </c>
      <c r="J17" s="112">
        <f t="shared" ref="J17:J23" si="2">G17+30</f>
        <v>46245</v>
      </c>
      <c r="K17" s="94">
        <f t="shared" ref="K17:K23" si="3">(G17+30)</f>
        <v>46245</v>
      </c>
      <c r="L17" s="127">
        <f t="shared" ref="L17:L22" si="4">(H17+28)</f>
        <v>46260</v>
      </c>
      <c r="M17" s="122"/>
    </row>
    <row r="18" spans="1:25" s="14" customFormat="1" ht="18.75" x14ac:dyDescent="0.25">
      <c r="A18" s="68"/>
      <c r="B18" s="93" t="s">
        <v>96</v>
      </c>
      <c r="C18" s="128" t="s">
        <v>102</v>
      </c>
      <c r="D18" s="126">
        <v>46212</v>
      </c>
      <c r="E18" s="126">
        <f t="shared" si="0"/>
        <v>46217</v>
      </c>
      <c r="F18" s="126">
        <v>46217</v>
      </c>
      <c r="G18" s="126">
        <v>46226</v>
      </c>
      <c r="H18" s="126">
        <v>46239</v>
      </c>
      <c r="I18" s="126">
        <f>(G18+28)</f>
        <v>46254</v>
      </c>
      <c r="J18" s="126">
        <f t="shared" si="2"/>
        <v>46256</v>
      </c>
      <c r="K18" s="94">
        <f t="shared" si="3"/>
        <v>46256</v>
      </c>
      <c r="L18" s="94">
        <f t="shared" si="4"/>
        <v>46267</v>
      </c>
      <c r="M18" s="122"/>
    </row>
    <row r="19" spans="1:25" s="14" customFormat="1" ht="19.5" customHeight="1" x14ac:dyDescent="0.25">
      <c r="A19" s="68"/>
      <c r="B19" s="93" t="s">
        <v>66</v>
      </c>
      <c r="C19" s="128" t="s">
        <v>104</v>
      </c>
      <c r="D19" s="126">
        <v>46219</v>
      </c>
      <c r="E19" s="126">
        <f t="shared" si="0"/>
        <v>46224</v>
      </c>
      <c r="F19" s="126">
        <v>46224</v>
      </c>
      <c r="G19" s="126">
        <v>46229</v>
      </c>
      <c r="H19" s="126">
        <v>46246</v>
      </c>
      <c r="I19" s="126">
        <f>(G19+28)</f>
        <v>46257</v>
      </c>
      <c r="J19" s="126">
        <f t="shared" si="2"/>
        <v>46259</v>
      </c>
      <c r="K19" s="94">
        <f t="shared" si="3"/>
        <v>46259</v>
      </c>
      <c r="L19" s="94">
        <f t="shared" si="4"/>
        <v>46274</v>
      </c>
      <c r="M19" s="122"/>
      <c r="N19"/>
    </row>
    <row r="20" spans="1:25" s="14" customFormat="1" ht="19.5" customHeight="1" x14ac:dyDescent="0.25">
      <c r="A20" s="68"/>
      <c r="B20" s="93" t="s">
        <v>108</v>
      </c>
      <c r="C20" s="128" t="s">
        <v>109</v>
      </c>
      <c r="D20" s="126">
        <v>46226</v>
      </c>
      <c r="E20" s="126">
        <f t="shared" si="0"/>
        <v>46231</v>
      </c>
      <c r="F20" s="126">
        <v>46231</v>
      </c>
      <c r="G20" s="126">
        <v>46236</v>
      </c>
      <c r="H20" s="126">
        <v>46253</v>
      </c>
      <c r="I20" s="126">
        <f>(G20+28)</f>
        <v>46264</v>
      </c>
      <c r="J20" s="126">
        <f t="shared" si="2"/>
        <v>46266</v>
      </c>
      <c r="K20" s="94">
        <f t="shared" si="3"/>
        <v>46266</v>
      </c>
      <c r="L20" s="94">
        <f t="shared" si="4"/>
        <v>46281</v>
      </c>
      <c r="M20" s="122"/>
    </row>
    <row r="21" spans="1:25" s="14" customFormat="1" ht="19.5" customHeight="1" x14ac:dyDescent="0.25">
      <c r="A21" s="68"/>
      <c r="B21" s="93" t="s">
        <v>120</v>
      </c>
      <c r="C21" s="128" t="s">
        <v>116</v>
      </c>
      <c r="D21" s="126">
        <v>46233</v>
      </c>
      <c r="E21" s="126">
        <f>F21</f>
        <v>46238</v>
      </c>
      <c r="F21" s="126">
        <v>46238</v>
      </c>
      <c r="G21" s="126">
        <v>46243</v>
      </c>
      <c r="H21" s="126">
        <v>46260</v>
      </c>
      <c r="I21" s="126">
        <f t="shared" si="1"/>
        <v>46271</v>
      </c>
      <c r="J21" s="126">
        <f t="shared" si="2"/>
        <v>46273</v>
      </c>
      <c r="K21" s="94">
        <f t="shared" si="3"/>
        <v>46273</v>
      </c>
      <c r="L21" s="94">
        <f t="shared" si="4"/>
        <v>46288</v>
      </c>
      <c r="M21" s="122"/>
    </row>
    <row r="22" spans="1:25" s="14" customFormat="1" ht="19.5" customHeight="1" x14ac:dyDescent="0.25">
      <c r="A22" s="68"/>
      <c r="B22" s="93" t="s">
        <v>73</v>
      </c>
      <c r="C22" s="289" t="s">
        <v>111</v>
      </c>
      <c r="D22" s="290">
        <v>46247</v>
      </c>
      <c r="E22" s="290">
        <f>F22</f>
        <v>46252</v>
      </c>
      <c r="F22" s="290">
        <v>46252</v>
      </c>
      <c r="G22" s="290">
        <v>46257</v>
      </c>
      <c r="H22" s="290">
        <v>46274</v>
      </c>
      <c r="I22" s="126">
        <f t="shared" si="1"/>
        <v>46285</v>
      </c>
      <c r="J22" s="126">
        <f t="shared" si="2"/>
        <v>46287</v>
      </c>
      <c r="K22" s="94">
        <f t="shared" si="3"/>
        <v>46287</v>
      </c>
      <c r="L22" s="94">
        <f t="shared" si="4"/>
        <v>46302</v>
      </c>
      <c r="M22" s="122"/>
      <c r="Y22"/>
    </row>
    <row r="23" spans="1:25" s="14" customFormat="1" ht="19.5" customHeight="1" thickBot="1" x14ac:dyDescent="0.3">
      <c r="A23" s="68"/>
      <c r="B23" s="95" t="s">
        <v>65</v>
      </c>
      <c r="C23" s="96" t="s">
        <v>143</v>
      </c>
      <c r="D23" s="97">
        <v>46254</v>
      </c>
      <c r="E23" s="97">
        <f>F23</f>
        <v>46259</v>
      </c>
      <c r="F23" s="97">
        <v>46259</v>
      </c>
      <c r="G23" s="97">
        <v>46264</v>
      </c>
      <c r="H23" s="97">
        <v>46281</v>
      </c>
      <c r="I23" s="97">
        <f t="shared" ref="I23" si="5">(G23+28)</f>
        <v>46292</v>
      </c>
      <c r="J23" s="97">
        <f t="shared" si="2"/>
        <v>46294</v>
      </c>
      <c r="K23" s="98">
        <f t="shared" si="3"/>
        <v>46294</v>
      </c>
      <c r="L23" s="98">
        <f t="shared" ref="L23" si="6">(H23+28)</f>
        <v>46309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08" t="s">
        <v>3</v>
      </c>
      <c r="C28" s="224" t="s">
        <v>4</v>
      </c>
      <c r="D28" s="249" t="s">
        <v>63</v>
      </c>
      <c r="E28" s="212" t="s">
        <v>5</v>
      </c>
      <c r="F28" s="200" t="s">
        <v>6</v>
      </c>
      <c r="G28" s="198" t="s">
        <v>9</v>
      </c>
      <c r="H28" s="196"/>
      <c r="I28" s="226"/>
    </row>
    <row r="29" spans="1:25" ht="18.600000000000001" customHeight="1" thickBot="1" x14ac:dyDescent="0.3">
      <c r="B29" s="209"/>
      <c r="C29" s="225"/>
      <c r="D29" s="250"/>
      <c r="E29" s="213"/>
      <c r="F29" s="201"/>
      <c r="G29" s="199"/>
      <c r="H29" s="196"/>
      <c r="I29" s="226"/>
    </row>
    <row r="30" spans="1:25" ht="18.75" customHeight="1" x14ac:dyDescent="0.3">
      <c r="B30" s="25" t="s">
        <v>121</v>
      </c>
      <c r="C30" s="82" t="s">
        <v>122</v>
      </c>
      <c r="D30" s="33">
        <f>E30</f>
        <v>46213</v>
      </c>
      <c r="E30" s="33">
        <v>46213</v>
      </c>
      <c r="F30" s="33">
        <v>46221</v>
      </c>
      <c r="G30" s="30">
        <v>46236</v>
      </c>
      <c r="H30" s="123"/>
      <c r="I30" s="85"/>
    </row>
    <row r="31" spans="1:25" ht="18.75" customHeight="1" x14ac:dyDescent="0.3">
      <c r="B31" s="25" t="s">
        <v>125</v>
      </c>
      <c r="C31" s="287" t="s">
        <v>126</v>
      </c>
      <c r="D31" s="288">
        <f>E31</f>
        <v>46226</v>
      </c>
      <c r="E31" s="288">
        <v>46226</v>
      </c>
      <c r="F31" s="288">
        <v>46233</v>
      </c>
      <c r="G31" s="30">
        <v>46250</v>
      </c>
      <c r="H31" s="123"/>
      <c r="I31" s="85"/>
    </row>
    <row r="32" spans="1:25" ht="19.5" customHeight="1" x14ac:dyDescent="0.3">
      <c r="A32" s="72"/>
      <c r="B32" s="25" t="s">
        <v>140</v>
      </c>
      <c r="C32" s="287" t="s">
        <v>101</v>
      </c>
      <c r="D32" s="288">
        <f>E32</f>
        <v>46233</v>
      </c>
      <c r="E32" s="288">
        <v>46233</v>
      </c>
      <c r="F32" s="288">
        <v>46240</v>
      </c>
      <c r="G32" s="30">
        <v>46257</v>
      </c>
      <c r="H32" s="123"/>
      <c r="I32" s="89"/>
    </row>
    <row r="33" spans="1:26" ht="19.5" customHeight="1" thickBot="1" x14ac:dyDescent="0.35">
      <c r="A33" s="72"/>
      <c r="B33" s="26" t="s">
        <v>141</v>
      </c>
      <c r="C33" s="27" t="s">
        <v>142</v>
      </c>
      <c r="D33" s="28">
        <f>E33</f>
        <v>46240</v>
      </c>
      <c r="E33" s="28">
        <v>46240</v>
      </c>
      <c r="F33" s="28">
        <v>46247</v>
      </c>
      <c r="G33" s="31">
        <v>46264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08" t="s">
        <v>3</v>
      </c>
      <c r="C36" s="224" t="s">
        <v>4</v>
      </c>
      <c r="D36" s="153" t="s">
        <v>59</v>
      </c>
      <c r="E36" s="212" t="s">
        <v>5</v>
      </c>
      <c r="F36" s="200" t="s">
        <v>6</v>
      </c>
      <c r="G36" s="198" t="s">
        <v>11</v>
      </c>
      <c r="H36" s="195"/>
      <c r="I36" s="240"/>
      <c r="U36" s="241"/>
      <c r="V36" s="242"/>
      <c r="W36" s="131"/>
      <c r="X36" s="238"/>
      <c r="Y36" s="236"/>
      <c r="Z36" s="238"/>
    </row>
    <row r="37" spans="1:26" ht="24.75" customHeight="1" thickBot="1" x14ac:dyDescent="0.3">
      <c r="B37" s="209"/>
      <c r="C37" s="225"/>
      <c r="D37" s="156" t="s">
        <v>25</v>
      </c>
      <c r="E37" s="213"/>
      <c r="F37" s="201"/>
      <c r="G37" s="199"/>
      <c r="H37" s="195"/>
      <c r="I37" s="240"/>
      <c r="U37" s="241"/>
      <c r="V37" s="241"/>
      <c r="W37" s="130"/>
      <c r="X37" s="238"/>
      <c r="Y37" s="237"/>
      <c r="Z37" s="239"/>
    </row>
    <row r="38" spans="1:26" ht="18.75" x14ac:dyDescent="0.3">
      <c r="B38" s="25" t="s">
        <v>123</v>
      </c>
      <c r="C38" s="82" t="s">
        <v>124</v>
      </c>
      <c r="D38" s="33">
        <f>E38</f>
        <v>46213</v>
      </c>
      <c r="E38" s="33">
        <v>46213</v>
      </c>
      <c r="F38" s="33">
        <v>46221</v>
      </c>
      <c r="G38" s="30">
        <v>46240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136</v>
      </c>
      <c r="C39" s="287" t="s">
        <v>137</v>
      </c>
      <c r="D39" s="288">
        <f>E39</f>
        <v>46223</v>
      </c>
      <c r="E39" s="288">
        <v>46223</v>
      </c>
      <c r="F39" s="288">
        <v>46230</v>
      </c>
      <c r="G39" s="30">
        <v>46254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46234</v>
      </c>
      <c r="E40" s="28">
        <v>46234</v>
      </c>
      <c r="F40" s="28">
        <v>46241</v>
      </c>
      <c r="G40" s="31">
        <v>46271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14" t="s">
        <v>3</v>
      </c>
      <c r="C43" s="216" t="s">
        <v>4</v>
      </c>
      <c r="D43" s="157" t="s">
        <v>59</v>
      </c>
      <c r="E43" s="193" t="s">
        <v>5</v>
      </c>
      <c r="F43" s="193" t="s">
        <v>6</v>
      </c>
      <c r="G43" s="193" t="s">
        <v>13</v>
      </c>
      <c r="H43" s="198" t="s">
        <v>86</v>
      </c>
      <c r="I43" s="198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15"/>
      <c r="C44" s="217"/>
      <c r="D44" s="158" t="s">
        <v>25</v>
      </c>
      <c r="E44" s="194"/>
      <c r="F44" s="194"/>
      <c r="G44" s="194"/>
      <c r="H44" s="199"/>
      <c r="I44" s="199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COSCO GENOA</v>
      </c>
      <c r="C45" s="117" t="str">
        <f>C65</f>
        <v>102N</v>
      </c>
      <c r="D45" s="33">
        <f>D65</f>
        <v>46213</v>
      </c>
      <c r="E45" s="33">
        <f>E65</f>
        <v>46213</v>
      </c>
      <c r="F45" s="33">
        <f>F65</f>
        <v>46220</v>
      </c>
      <c r="G45" s="33">
        <f>F45+16</f>
        <v>46236</v>
      </c>
      <c r="H45" s="64">
        <f>F45+23</f>
        <v>46243</v>
      </c>
      <c r="I45" s="30">
        <f>F45+26</f>
        <v>46246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KOTA LAWA</v>
      </c>
      <c r="C46" s="117" t="str">
        <f>C66</f>
        <v>109N</v>
      </c>
      <c r="D46" s="33">
        <f t="shared" ref="D46:F49" si="8">D66</f>
        <v>46224</v>
      </c>
      <c r="E46" s="33">
        <f t="shared" si="8"/>
        <v>46224</v>
      </c>
      <c r="F46" s="33">
        <f t="shared" si="8"/>
        <v>46229</v>
      </c>
      <c r="G46" s="33">
        <f>F46+16</f>
        <v>46245</v>
      </c>
      <c r="H46" s="33">
        <f t="shared" ref="H46:H49" si="9">F46+23</f>
        <v>46252</v>
      </c>
      <c r="I46" s="30">
        <f t="shared" ref="I46:I49" si="10">F46+26</f>
        <v>46255</v>
      </c>
    </row>
    <row r="47" spans="1:26" ht="19.350000000000001" customHeight="1" x14ac:dyDescent="0.3">
      <c r="B47" s="25" t="str">
        <f>B67</f>
        <v>OOCL CHICAGO</v>
      </c>
      <c r="C47" s="117" t="str">
        <f>C67</f>
        <v>121N</v>
      </c>
      <c r="D47" s="33">
        <f t="shared" si="8"/>
        <v>46231</v>
      </c>
      <c r="E47" s="33">
        <f t="shared" si="8"/>
        <v>46231</v>
      </c>
      <c r="F47" s="33">
        <f t="shared" si="8"/>
        <v>46238</v>
      </c>
      <c r="G47" s="33">
        <f>F47+16</f>
        <v>46254</v>
      </c>
      <c r="H47" s="33">
        <f t="shared" si="9"/>
        <v>46261</v>
      </c>
      <c r="I47" s="30">
        <f t="shared" si="10"/>
        <v>46264</v>
      </c>
    </row>
    <row r="48" spans="1:26" ht="19.350000000000001" customHeight="1" x14ac:dyDescent="0.3">
      <c r="B48" s="25" t="str">
        <f>B68</f>
        <v>JOGELA</v>
      </c>
      <c r="C48" s="117" t="str">
        <f t="shared" ref="C48:C49" si="11">C68</f>
        <v>215N</v>
      </c>
      <c r="D48" s="33">
        <f t="shared" si="8"/>
        <v>46238</v>
      </c>
      <c r="E48" s="33">
        <f t="shared" si="8"/>
        <v>46238</v>
      </c>
      <c r="F48" s="33">
        <f t="shared" si="8"/>
        <v>46243</v>
      </c>
      <c r="G48" s="33">
        <f>F48+16</f>
        <v>46259</v>
      </c>
      <c r="H48" s="33">
        <f t="shared" si="9"/>
        <v>46266</v>
      </c>
      <c r="I48" s="30">
        <f t="shared" si="10"/>
        <v>46269</v>
      </c>
    </row>
    <row r="49" spans="2:11" ht="19.5" customHeight="1" thickBot="1" x14ac:dyDescent="0.35">
      <c r="B49" s="26" t="str">
        <f>B69</f>
        <v>COSCO GENOA</v>
      </c>
      <c r="C49" s="118" t="str">
        <f t="shared" si="11"/>
        <v>103N</v>
      </c>
      <c r="D49" s="28">
        <f t="shared" si="8"/>
        <v>46245</v>
      </c>
      <c r="E49" s="28">
        <f t="shared" si="8"/>
        <v>46245</v>
      </c>
      <c r="F49" s="28">
        <f t="shared" si="8"/>
        <v>46251</v>
      </c>
      <c r="G49" s="28">
        <f t="shared" ref="G49" si="12">F49+16</f>
        <v>46267</v>
      </c>
      <c r="H49" s="28">
        <f t="shared" si="9"/>
        <v>46274</v>
      </c>
      <c r="I49" s="31">
        <f t="shared" si="10"/>
        <v>46277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04"/>
      <c r="C61" s="204"/>
      <c r="D61" s="204"/>
      <c r="E61" s="204"/>
      <c r="F61" s="204"/>
      <c r="G61" s="204"/>
      <c r="H61" s="204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14" t="s">
        <v>3</v>
      </c>
      <c r="C63" s="216" t="s">
        <v>4</v>
      </c>
      <c r="D63" s="157" t="s">
        <v>59</v>
      </c>
      <c r="E63" s="193" t="s">
        <v>5</v>
      </c>
      <c r="F63" s="193" t="s">
        <v>6</v>
      </c>
      <c r="G63" s="193" t="s">
        <v>15</v>
      </c>
      <c r="H63" s="193" t="s">
        <v>90</v>
      </c>
      <c r="I63" s="193" t="s">
        <v>91</v>
      </c>
      <c r="J63" s="193" t="s">
        <v>17</v>
      </c>
      <c r="K63" s="195"/>
    </row>
    <row r="64" spans="2:11" ht="18.75" customHeight="1" thickBot="1" x14ac:dyDescent="0.3">
      <c r="B64" s="215"/>
      <c r="C64" s="217"/>
      <c r="D64" s="158" t="s">
        <v>25</v>
      </c>
      <c r="E64" s="194"/>
      <c r="F64" s="194"/>
      <c r="G64" s="194"/>
      <c r="H64" s="194"/>
      <c r="I64" s="194"/>
      <c r="J64" s="194"/>
      <c r="K64" s="195"/>
    </row>
    <row r="65" spans="1:11" ht="18.75" x14ac:dyDescent="0.3">
      <c r="A65" s="69"/>
      <c r="B65" s="25" t="s">
        <v>36</v>
      </c>
      <c r="C65" s="117" t="s">
        <v>106</v>
      </c>
      <c r="D65" s="33">
        <f t="shared" ref="D65" si="13">E65</f>
        <v>46213</v>
      </c>
      <c r="E65" s="33">
        <v>46213</v>
      </c>
      <c r="F65" s="33">
        <v>46220</v>
      </c>
      <c r="G65" s="33">
        <v>46232</v>
      </c>
      <c r="H65" s="33">
        <f t="shared" ref="H65:H70" si="14">F65+26</f>
        <v>46246</v>
      </c>
      <c r="I65" s="33">
        <f>F65+26</f>
        <v>46246</v>
      </c>
      <c r="J65" s="65">
        <f>F65+26</f>
        <v>46246</v>
      </c>
      <c r="K65" s="123"/>
    </row>
    <row r="66" spans="1:11" ht="19.5" customHeight="1" x14ac:dyDescent="0.3">
      <c r="A66" s="69"/>
      <c r="B66" s="25" t="s">
        <v>98</v>
      </c>
      <c r="C66" s="117" t="s">
        <v>113</v>
      </c>
      <c r="D66" s="33">
        <f t="shared" ref="D66:D68" si="15">E66</f>
        <v>46224</v>
      </c>
      <c r="E66" s="33">
        <v>46224</v>
      </c>
      <c r="F66" s="33">
        <v>46229</v>
      </c>
      <c r="G66" s="33">
        <v>46243</v>
      </c>
      <c r="H66" s="33">
        <f t="shared" si="14"/>
        <v>46255</v>
      </c>
      <c r="I66" s="33">
        <f>F66+26</f>
        <v>46255</v>
      </c>
      <c r="J66" s="30">
        <f t="shared" ref="J66:J70" si="16">F66+26</f>
        <v>46255</v>
      </c>
      <c r="K66" s="123"/>
    </row>
    <row r="67" spans="1:11" ht="19.5" customHeight="1" x14ac:dyDescent="0.3">
      <c r="A67" s="69"/>
      <c r="B67" s="25" t="s">
        <v>56</v>
      </c>
      <c r="C67" s="117" t="s">
        <v>114</v>
      </c>
      <c r="D67" s="33">
        <f t="shared" si="15"/>
        <v>46231</v>
      </c>
      <c r="E67" s="33">
        <v>46231</v>
      </c>
      <c r="F67" s="33">
        <v>46238</v>
      </c>
      <c r="G67" s="33">
        <v>46250</v>
      </c>
      <c r="H67" s="33">
        <f t="shared" si="14"/>
        <v>46264</v>
      </c>
      <c r="I67" s="33">
        <f t="shared" ref="I67:I70" si="17">F67+26</f>
        <v>46264</v>
      </c>
      <c r="J67" s="30">
        <f t="shared" si="16"/>
        <v>46264</v>
      </c>
      <c r="K67" s="123"/>
    </row>
    <row r="68" spans="1:11" ht="19.5" customHeight="1" x14ac:dyDescent="0.3">
      <c r="A68" s="69"/>
      <c r="B68" s="25" t="s">
        <v>72</v>
      </c>
      <c r="C68" s="117" t="s">
        <v>115</v>
      </c>
      <c r="D68" s="33">
        <f t="shared" si="15"/>
        <v>46238</v>
      </c>
      <c r="E68" s="33">
        <v>46238</v>
      </c>
      <c r="F68" s="33">
        <v>46243</v>
      </c>
      <c r="G68" s="33">
        <v>46257</v>
      </c>
      <c r="H68" s="33">
        <f t="shared" si="14"/>
        <v>46269</v>
      </c>
      <c r="I68" s="33">
        <f t="shared" si="17"/>
        <v>46269</v>
      </c>
      <c r="J68" s="30">
        <f t="shared" si="16"/>
        <v>46269</v>
      </c>
      <c r="K68" s="123"/>
    </row>
    <row r="69" spans="1:11" ht="19.5" customHeight="1" x14ac:dyDescent="0.3">
      <c r="A69" s="69"/>
      <c r="B69" s="25" t="s">
        <v>36</v>
      </c>
      <c r="C69" s="117" t="s">
        <v>134</v>
      </c>
      <c r="D69" s="33">
        <f>E69</f>
        <v>46245</v>
      </c>
      <c r="E69" s="33">
        <v>46245</v>
      </c>
      <c r="F69" s="33">
        <v>46251</v>
      </c>
      <c r="G69" s="33">
        <v>46264</v>
      </c>
      <c r="H69" s="33">
        <f>F69+26</f>
        <v>46277</v>
      </c>
      <c r="I69" s="33">
        <f t="shared" si="17"/>
        <v>46277</v>
      </c>
      <c r="J69" s="30">
        <f t="shared" si="16"/>
        <v>46277</v>
      </c>
      <c r="K69" s="123"/>
    </row>
    <row r="70" spans="1:11" ht="19.5" customHeight="1" thickBot="1" x14ac:dyDescent="0.35">
      <c r="A70" s="162"/>
      <c r="B70" s="26" t="s">
        <v>69</v>
      </c>
      <c r="C70" s="118" t="s">
        <v>135</v>
      </c>
      <c r="D70" s="28">
        <f>E70</f>
        <v>46252</v>
      </c>
      <c r="E70" s="28">
        <v>46252</v>
      </c>
      <c r="F70" s="28">
        <v>46257</v>
      </c>
      <c r="G70" s="28">
        <v>46271</v>
      </c>
      <c r="H70" s="28">
        <f t="shared" si="14"/>
        <v>46283</v>
      </c>
      <c r="I70" s="28">
        <f t="shared" si="17"/>
        <v>46283</v>
      </c>
      <c r="J70" s="31">
        <f t="shared" si="16"/>
        <v>46283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08" t="s">
        <v>3</v>
      </c>
      <c r="C74" s="210" t="s">
        <v>4</v>
      </c>
      <c r="D74" s="157" t="s">
        <v>59</v>
      </c>
      <c r="E74" s="212" t="s">
        <v>5</v>
      </c>
      <c r="F74" s="200" t="s">
        <v>6</v>
      </c>
      <c r="G74" s="200" t="s">
        <v>15</v>
      </c>
      <c r="H74" s="200" t="s">
        <v>46</v>
      </c>
      <c r="I74" s="251" t="s">
        <v>93</v>
      </c>
      <c r="J74" s="253" t="s">
        <v>94</v>
      </c>
    </row>
    <row r="75" spans="1:11" ht="18" customHeight="1" thickBot="1" x14ac:dyDescent="0.3">
      <c r="B75" s="209"/>
      <c r="C75" s="211"/>
      <c r="D75" s="158" t="s">
        <v>25</v>
      </c>
      <c r="E75" s="213"/>
      <c r="F75" s="201"/>
      <c r="G75" s="201"/>
      <c r="H75" s="201"/>
      <c r="I75" s="252"/>
      <c r="J75" s="254"/>
    </row>
    <row r="76" spans="1:11" ht="18" customHeight="1" x14ac:dyDescent="0.3">
      <c r="B76" s="25" t="str">
        <f>B65</f>
        <v>COSCO GENOA</v>
      </c>
      <c r="C76" s="117" t="str">
        <f t="shared" ref="C76:G81" si="18">C65</f>
        <v>102N</v>
      </c>
      <c r="D76" s="33">
        <f t="shared" si="18"/>
        <v>46213</v>
      </c>
      <c r="E76" s="33">
        <f t="shared" si="18"/>
        <v>46213</v>
      </c>
      <c r="F76" s="33">
        <f t="shared" si="18"/>
        <v>46220</v>
      </c>
      <c r="G76" s="33">
        <f t="shared" si="18"/>
        <v>46232</v>
      </c>
      <c r="H76" s="33">
        <f t="shared" ref="H76" si="19">F76+26</f>
        <v>46246</v>
      </c>
      <c r="I76" s="33">
        <f>F76+26</f>
        <v>46246</v>
      </c>
      <c r="J76" s="30">
        <f>G76+26</f>
        <v>46258</v>
      </c>
    </row>
    <row r="77" spans="1:11" ht="18" customHeight="1" x14ac:dyDescent="0.3">
      <c r="B77" s="25" t="str">
        <f>B66</f>
        <v>KOTA LAWA</v>
      </c>
      <c r="C77" s="117" t="str">
        <f t="shared" si="18"/>
        <v>109N</v>
      </c>
      <c r="D77" s="33">
        <f t="shared" si="18"/>
        <v>46224</v>
      </c>
      <c r="E77" s="33">
        <f t="shared" si="18"/>
        <v>46224</v>
      </c>
      <c r="F77" s="33">
        <f t="shared" si="18"/>
        <v>46229</v>
      </c>
      <c r="G77" s="33">
        <f t="shared" si="18"/>
        <v>46243</v>
      </c>
      <c r="H77" s="33">
        <f>F77+26</f>
        <v>46255</v>
      </c>
      <c r="I77" s="33">
        <f>F77+26</f>
        <v>46255</v>
      </c>
      <c r="J77" s="30">
        <f t="shared" ref="J77:J81" si="20">G77+26</f>
        <v>46269</v>
      </c>
    </row>
    <row r="78" spans="1:11" ht="18" customHeight="1" x14ac:dyDescent="0.3">
      <c r="B78" s="25" t="str">
        <f>B67</f>
        <v>OOCL CHICAGO</v>
      </c>
      <c r="C78" s="117" t="str">
        <f t="shared" si="18"/>
        <v>121N</v>
      </c>
      <c r="D78" s="33">
        <f t="shared" si="18"/>
        <v>46231</v>
      </c>
      <c r="E78" s="33">
        <f t="shared" si="18"/>
        <v>46231</v>
      </c>
      <c r="F78" s="33">
        <f t="shared" si="18"/>
        <v>46238</v>
      </c>
      <c r="G78" s="33">
        <f t="shared" si="18"/>
        <v>46250</v>
      </c>
      <c r="H78" s="33">
        <f>F78+26</f>
        <v>46264</v>
      </c>
      <c r="I78" s="33">
        <f t="shared" ref="I78:I81" si="21">F78+26</f>
        <v>46264</v>
      </c>
      <c r="J78" s="30">
        <f t="shared" si="20"/>
        <v>46276</v>
      </c>
    </row>
    <row r="79" spans="1:11" ht="18" customHeight="1" x14ac:dyDescent="0.3">
      <c r="B79" s="25" t="str">
        <f t="shared" ref="B79:B81" si="22">B68</f>
        <v>JOGELA</v>
      </c>
      <c r="C79" s="117" t="str">
        <f t="shared" si="18"/>
        <v>215N</v>
      </c>
      <c r="D79" s="33">
        <f t="shared" si="18"/>
        <v>46238</v>
      </c>
      <c r="E79" s="33">
        <f t="shared" si="18"/>
        <v>46238</v>
      </c>
      <c r="F79" s="33">
        <f t="shared" si="18"/>
        <v>46243</v>
      </c>
      <c r="G79" s="33">
        <f t="shared" si="18"/>
        <v>46257</v>
      </c>
      <c r="H79" s="33">
        <f>F79+26</f>
        <v>46269</v>
      </c>
      <c r="I79" s="33">
        <f t="shared" si="21"/>
        <v>46269</v>
      </c>
      <c r="J79" s="30">
        <f t="shared" si="20"/>
        <v>46283</v>
      </c>
    </row>
    <row r="80" spans="1:11" ht="18" customHeight="1" x14ac:dyDescent="0.3">
      <c r="B80" s="25" t="str">
        <f t="shared" si="22"/>
        <v>COSCO GENOA</v>
      </c>
      <c r="C80" s="117" t="str">
        <f t="shared" si="18"/>
        <v>103N</v>
      </c>
      <c r="D80" s="33">
        <f t="shared" si="18"/>
        <v>46245</v>
      </c>
      <c r="E80" s="33">
        <f t="shared" si="18"/>
        <v>46245</v>
      </c>
      <c r="F80" s="33">
        <f t="shared" si="18"/>
        <v>46251</v>
      </c>
      <c r="G80" s="33">
        <f t="shared" si="18"/>
        <v>46264</v>
      </c>
      <c r="H80" s="33">
        <f t="shared" ref="H80" si="23">F80+26</f>
        <v>46277</v>
      </c>
      <c r="I80" s="33">
        <f t="shared" si="21"/>
        <v>46277</v>
      </c>
      <c r="J80" s="30">
        <f t="shared" si="20"/>
        <v>46290</v>
      </c>
    </row>
    <row r="81" spans="2:10" ht="18" customHeight="1" thickBot="1" x14ac:dyDescent="0.35">
      <c r="B81" s="26" t="str">
        <f t="shared" si="22"/>
        <v>OOCL PANAMA</v>
      </c>
      <c r="C81" s="118" t="str">
        <f t="shared" si="18"/>
        <v>335N</v>
      </c>
      <c r="D81" s="28">
        <f t="shared" si="18"/>
        <v>46252</v>
      </c>
      <c r="E81" s="28">
        <f t="shared" si="18"/>
        <v>46252</v>
      </c>
      <c r="F81" s="28">
        <f t="shared" si="18"/>
        <v>46257</v>
      </c>
      <c r="G81" s="28">
        <f t="shared" si="18"/>
        <v>46271</v>
      </c>
      <c r="H81" s="28">
        <f>F81+26</f>
        <v>46283</v>
      </c>
      <c r="I81" s="28">
        <f t="shared" si="21"/>
        <v>46283</v>
      </c>
      <c r="J81" s="31">
        <f t="shared" si="20"/>
        <v>46297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08" t="s">
        <v>3</v>
      </c>
      <c r="C85" s="210" t="s">
        <v>4</v>
      </c>
      <c r="D85" s="157" t="s">
        <v>59</v>
      </c>
      <c r="E85" s="212" t="s">
        <v>5</v>
      </c>
      <c r="F85" s="200" t="s">
        <v>6</v>
      </c>
      <c r="G85" s="200" t="s">
        <v>15</v>
      </c>
      <c r="H85" s="200" t="s">
        <v>16</v>
      </c>
      <c r="I85" s="253" t="s">
        <v>92</v>
      </c>
      <c r="J85" s="3"/>
    </row>
    <row r="86" spans="2:10" ht="26.25" customHeight="1" thickBot="1" x14ac:dyDescent="0.3">
      <c r="B86" s="209"/>
      <c r="C86" s="211"/>
      <c r="D86" s="158" t="s">
        <v>25</v>
      </c>
      <c r="E86" s="213"/>
      <c r="F86" s="201"/>
      <c r="G86" s="201"/>
      <c r="H86" s="201"/>
      <c r="I86" s="254"/>
      <c r="J86" s="3"/>
    </row>
    <row r="87" spans="2:10" ht="18" customHeight="1" x14ac:dyDescent="0.3">
      <c r="B87" s="25" t="str">
        <f t="shared" ref="B87:C92" si="24">B65</f>
        <v>COSCO GENOA</v>
      </c>
      <c r="C87" s="117" t="str">
        <f>C65</f>
        <v>102N</v>
      </c>
      <c r="D87" s="33">
        <f t="shared" ref="D87:D92" si="25">E87</f>
        <v>46213</v>
      </c>
      <c r="E87" s="33">
        <f>E65</f>
        <v>46213</v>
      </c>
      <c r="F87" s="33">
        <f>F65</f>
        <v>46220</v>
      </c>
      <c r="G87" s="33">
        <v>46110</v>
      </c>
      <c r="H87" s="33">
        <f>F87+26</f>
        <v>46246</v>
      </c>
      <c r="I87" s="65">
        <f>F87+26</f>
        <v>46246</v>
      </c>
      <c r="J87" s="3"/>
    </row>
    <row r="88" spans="2:10" ht="18" customHeight="1" x14ac:dyDescent="0.3">
      <c r="B88" s="25" t="str">
        <f t="shared" si="24"/>
        <v>KOTA LAWA</v>
      </c>
      <c r="C88" s="117" t="str">
        <f t="shared" si="24"/>
        <v>109N</v>
      </c>
      <c r="D88" s="33">
        <f t="shared" si="25"/>
        <v>46224</v>
      </c>
      <c r="E88" s="33">
        <f t="shared" ref="E88:F92" si="26">E66</f>
        <v>46224</v>
      </c>
      <c r="F88" s="33">
        <f>F66</f>
        <v>46229</v>
      </c>
      <c r="G88" s="33">
        <v>46117</v>
      </c>
      <c r="H88" s="33">
        <f>F88+26</f>
        <v>46255</v>
      </c>
      <c r="I88" s="30">
        <f t="shared" ref="I88:I92" si="27">F88+26</f>
        <v>46255</v>
      </c>
      <c r="J88" s="3"/>
    </row>
    <row r="89" spans="2:10" ht="18" customHeight="1" x14ac:dyDescent="0.3">
      <c r="B89" s="25" t="str">
        <f t="shared" si="24"/>
        <v>OOCL CHICAGO</v>
      </c>
      <c r="C89" s="117" t="str">
        <f t="shared" si="24"/>
        <v>121N</v>
      </c>
      <c r="D89" s="33">
        <f t="shared" si="25"/>
        <v>46231</v>
      </c>
      <c r="E89" s="33">
        <f t="shared" si="26"/>
        <v>46231</v>
      </c>
      <c r="F89" s="33">
        <f t="shared" si="26"/>
        <v>46238</v>
      </c>
      <c r="G89" s="33">
        <v>46124</v>
      </c>
      <c r="H89" s="33">
        <f t="shared" ref="H89:H92" si="28">F89+26</f>
        <v>46264</v>
      </c>
      <c r="I89" s="30">
        <f t="shared" si="27"/>
        <v>46264</v>
      </c>
      <c r="J89" s="3"/>
    </row>
    <row r="90" spans="2:10" ht="18" customHeight="1" x14ac:dyDescent="0.3">
      <c r="B90" s="25" t="str">
        <f t="shared" si="24"/>
        <v>JOGELA</v>
      </c>
      <c r="C90" s="117" t="str">
        <f t="shared" si="24"/>
        <v>215N</v>
      </c>
      <c r="D90" s="33">
        <f t="shared" si="25"/>
        <v>46238</v>
      </c>
      <c r="E90" s="33">
        <f t="shared" si="26"/>
        <v>46238</v>
      </c>
      <c r="F90" s="33">
        <f t="shared" si="26"/>
        <v>46243</v>
      </c>
      <c r="G90" s="33">
        <v>46131</v>
      </c>
      <c r="H90" s="33">
        <f t="shared" si="28"/>
        <v>46269</v>
      </c>
      <c r="I90" s="30">
        <f t="shared" si="27"/>
        <v>46269</v>
      </c>
      <c r="J90" s="3"/>
    </row>
    <row r="91" spans="2:10" ht="18" customHeight="1" x14ac:dyDescent="0.3">
      <c r="B91" s="25" t="str">
        <f t="shared" si="24"/>
        <v>COSCO GENOA</v>
      </c>
      <c r="C91" s="117" t="str">
        <f t="shared" si="24"/>
        <v>103N</v>
      </c>
      <c r="D91" s="33">
        <f t="shared" si="25"/>
        <v>46245</v>
      </c>
      <c r="E91" s="33">
        <f t="shared" si="26"/>
        <v>46245</v>
      </c>
      <c r="F91" s="33">
        <f t="shared" si="26"/>
        <v>46251</v>
      </c>
      <c r="G91" s="33">
        <v>46138</v>
      </c>
      <c r="H91" s="33">
        <f t="shared" si="28"/>
        <v>46277</v>
      </c>
      <c r="I91" s="30">
        <f t="shared" si="27"/>
        <v>46277</v>
      </c>
      <c r="J91" s="3"/>
    </row>
    <row r="92" spans="2:10" ht="18" customHeight="1" thickBot="1" x14ac:dyDescent="0.35">
      <c r="B92" s="26" t="str">
        <f t="shared" si="24"/>
        <v>OOCL PANAMA</v>
      </c>
      <c r="C92" s="118" t="str">
        <f t="shared" si="24"/>
        <v>335N</v>
      </c>
      <c r="D92" s="28">
        <f t="shared" si="25"/>
        <v>46252</v>
      </c>
      <c r="E92" s="28">
        <f t="shared" si="26"/>
        <v>46252</v>
      </c>
      <c r="F92" s="28">
        <f t="shared" si="26"/>
        <v>46257</v>
      </c>
      <c r="G92" s="28">
        <v>46145</v>
      </c>
      <c r="H92" s="28">
        <f t="shared" si="28"/>
        <v>46283</v>
      </c>
      <c r="I92" s="31">
        <f t="shared" si="27"/>
        <v>46283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08" t="s">
        <v>3</v>
      </c>
      <c r="C96" s="210" t="s">
        <v>4</v>
      </c>
      <c r="D96" s="157" t="s">
        <v>59</v>
      </c>
      <c r="E96" s="212" t="s">
        <v>5</v>
      </c>
      <c r="F96" s="200" t="s">
        <v>6</v>
      </c>
      <c r="G96" s="200" t="s">
        <v>15</v>
      </c>
      <c r="H96" s="198" t="s">
        <v>55</v>
      </c>
      <c r="I96" s="198" t="s">
        <v>84</v>
      </c>
      <c r="J96" s="198" t="s">
        <v>85</v>
      </c>
    </row>
    <row r="97" spans="2:11" ht="18" customHeight="1" thickBot="1" x14ac:dyDescent="0.3">
      <c r="B97" s="221"/>
      <c r="C97" s="243"/>
      <c r="D97" s="169" t="s">
        <v>25</v>
      </c>
      <c r="E97" s="244"/>
      <c r="F97" s="245"/>
      <c r="G97" s="245"/>
      <c r="H97" s="246"/>
      <c r="I97" s="246"/>
      <c r="J97" s="246"/>
    </row>
    <row r="98" spans="2:11" ht="18" customHeight="1" x14ac:dyDescent="0.3">
      <c r="B98" s="92" t="str">
        <f>B65</f>
        <v>COSCO GENOA</v>
      </c>
      <c r="C98" s="170" t="str">
        <f>C65</f>
        <v>102N</v>
      </c>
      <c r="D98" s="64">
        <f t="shared" ref="D98" si="29">E98</f>
        <v>46213</v>
      </c>
      <c r="E98" s="64">
        <f>E65</f>
        <v>46213</v>
      </c>
      <c r="F98" s="64">
        <f>F65</f>
        <v>46220</v>
      </c>
      <c r="G98" s="64">
        <f>G65</f>
        <v>46232</v>
      </c>
      <c r="H98" s="64">
        <f>F98+25</f>
        <v>46245</v>
      </c>
      <c r="I98" s="64">
        <f>F98+26</f>
        <v>46246</v>
      </c>
      <c r="J98" s="65">
        <f>F98+26</f>
        <v>46246</v>
      </c>
    </row>
    <row r="99" spans="2:11" ht="18" customHeight="1" x14ac:dyDescent="0.3">
      <c r="B99" s="25" t="str">
        <f t="shared" ref="B99:C103" si="30">B66</f>
        <v>KOTA LAWA</v>
      </c>
      <c r="C99" s="117" t="str">
        <f t="shared" si="30"/>
        <v>109N</v>
      </c>
      <c r="D99" s="33">
        <f>E99</f>
        <v>46224</v>
      </c>
      <c r="E99" s="33">
        <f t="shared" ref="E99:E103" si="31">E66</f>
        <v>46224</v>
      </c>
      <c r="F99" s="33">
        <f t="shared" ref="F99:F103" si="32">F66</f>
        <v>46229</v>
      </c>
      <c r="G99" s="33">
        <f>G66</f>
        <v>46243</v>
      </c>
      <c r="H99" s="33">
        <f>F99+25</f>
        <v>46254</v>
      </c>
      <c r="I99" s="33">
        <f t="shared" ref="I99:I103" si="33">F99+26</f>
        <v>46255</v>
      </c>
      <c r="J99" s="30">
        <f t="shared" ref="J99:J103" si="34">F99+26</f>
        <v>46255</v>
      </c>
    </row>
    <row r="100" spans="2:11" ht="18" customHeight="1" x14ac:dyDescent="0.3">
      <c r="B100" s="25" t="str">
        <f t="shared" si="30"/>
        <v>OOCL CHICAGO</v>
      </c>
      <c r="C100" s="117" t="str">
        <f t="shared" si="30"/>
        <v>121N</v>
      </c>
      <c r="D100" s="33">
        <f>E100</f>
        <v>46231</v>
      </c>
      <c r="E100" s="33">
        <f t="shared" si="31"/>
        <v>46231</v>
      </c>
      <c r="F100" s="33">
        <f t="shared" si="32"/>
        <v>46238</v>
      </c>
      <c r="G100" s="33">
        <f>G67</f>
        <v>46250</v>
      </c>
      <c r="H100" s="33">
        <f>F100+25</f>
        <v>46263</v>
      </c>
      <c r="I100" s="33">
        <f t="shared" si="33"/>
        <v>46264</v>
      </c>
      <c r="J100" s="30">
        <f t="shared" si="34"/>
        <v>46264</v>
      </c>
    </row>
    <row r="101" spans="2:11" ht="18" customHeight="1" x14ac:dyDescent="0.3">
      <c r="B101" s="25" t="str">
        <f t="shared" si="30"/>
        <v>JOGELA</v>
      </c>
      <c r="C101" s="117" t="str">
        <f t="shared" si="30"/>
        <v>215N</v>
      </c>
      <c r="D101" s="33">
        <f>E101</f>
        <v>46238</v>
      </c>
      <c r="E101" s="33">
        <f t="shared" si="31"/>
        <v>46238</v>
      </c>
      <c r="F101" s="33">
        <f t="shared" si="32"/>
        <v>46243</v>
      </c>
      <c r="G101" s="33">
        <f>G68</f>
        <v>46257</v>
      </c>
      <c r="H101" s="33">
        <f>F101+25</f>
        <v>46268</v>
      </c>
      <c r="I101" s="33">
        <f t="shared" si="33"/>
        <v>46269</v>
      </c>
      <c r="J101" s="30">
        <f t="shared" si="34"/>
        <v>46269</v>
      </c>
    </row>
    <row r="102" spans="2:11" ht="18" customHeight="1" x14ac:dyDescent="0.3">
      <c r="B102" s="25" t="str">
        <f t="shared" si="30"/>
        <v>COSCO GENOA</v>
      </c>
      <c r="C102" s="117" t="str">
        <f t="shared" si="30"/>
        <v>103N</v>
      </c>
      <c r="D102" s="33">
        <f>E102</f>
        <v>46245</v>
      </c>
      <c r="E102" s="33">
        <f t="shared" si="31"/>
        <v>46245</v>
      </c>
      <c r="F102" s="33">
        <f t="shared" si="32"/>
        <v>46251</v>
      </c>
      <c r="G102" s="33">
        <f>G69</f>
        <v>46264</v>
      </c>
      <c r="H102" s="33">
        <f>F102+25</f>
        <v>46276</v>
      </c>
      <c r="I102" s="33">
        <f t="shared" si="33"/>
        <v>46277</v>
      </c>
      <c r="J102" s="30">
        <f t="shared" si="34"/>
        <v>46277</v>
      </c>
    </row>
    <row r="103" spans="2:11" ht="18" customHeight="1" thickBot="1" x14ac:dyDescent="0.35">
      <c r="B103" s="26" t="str">
        <f t="shared" si="30"/>
        <v>OOCL PANAMA</v>
      </c>
      <c r="C103" s="118" t="str">
        <f t="shared" si="30"/>
        <v>335N</v>
      </c>
      <c r="D103" s="28">
        <f>E103</f>
        <v>46252</v>
      </c>
      <c r="E103" s="28">
        <f t="shared" si="31"/>
        <v>46252</v>
      </c>
      <c r="F103" s="28">
        <f t="shared" si="32"/>
        <v>46257</v>
      </c>
      <c r="G103" s="28">
        <f>G70</f>
        <v>46271</v>
      </c>
      <c r="H103" s="28">
        <f t="shared" ref="H103" si="35">F103+25</f>
        <v>46282</v>
      </c>
      <c r="I103" s="28">
        <f t="shared" si="33"/>
        <v>46283</v>
      </c>
      <c r="J103" s="31">
        <f t="shared" si="34"/>
        <v>46283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20" t="s">
        <v>89</v>
      </c>
      <c r="C110" s="220"/>
      <c r="D110" s="220"/>
      <c r="E110" s="220"/>
      <c r="F110" s="220"/>
      <c r="G110" s="220"/>
      <c r="H110" s="220"/>
      <c r="I110" s="220"/>
    </row>
    <row r="111" spans="2:11" ht="18" customHeight="1" x14ac:dyDescent="0.25">
      <c r="B111" s="214" t="s">
        <v>3</v>
      </c>
      <c r="C111" s="216" t="s">
        <v>4</v>
      </c>
      <c r="D111" s="157" t="s">
        <v>59</v>
      </c>
      <c r="E111" s="193" t="s">
        <v>5</v>
      </c>
      <c r="F111" s="193" t="s">
        <v>6</v>
      </c>
      <c r="G111" s="193" t="s">
        <v>15</v>
      </c>
      <c r="H111" s="193" t="s">
        <v>41</v>
      </c>
      <c r="I111" s="193" t="s">
        <v>83</v>
      </c>
      <c r="J111" s="193" t="s">
        <v>40</v>
      </c>
      <c r="K111" s="193" t="s">
        <v>88</v>
      </c>
    </row>
    <row r="112" spans="2:11" ht="18" customHeight="1" thickBot="1" x14ac:dyDescent="0.3">
      <c r="B112" s="218"/>
      <c r="C112" s="219"/>
      <c r="D112" s="169" t="s">
        <v>25</v>
      </c>
      <c r="E112" s="197"/>
      <c r="F112" s="197"/>
      <c r="G112" s="197"/>
      <c r="H112" s="197"/>
      <c r="I112" s="197"/>
      <c r="J112" s="197"/>
      <c r="K112" s="197"/>
    </row>
    <row r="113" spans="2:11" ht="19.5" customHeight="1" x14ac:dyDescent="0.3">
      <c r="B113" s="92" t="str">
        <f t="shared" ref="B113:D118" si="36">B65</f>
        <v>COSCO GENOA</v>
      </c>
      <c r="C113" s="170" t="str">
        <f t="shared" si="36"/>
        <v>102N</v>
      </c>
      <c r="D113" s="64">
        <f>D65</f>
        <v>46213</v>
      </c>
      <c r="E113" s="64">
        <f t="shared" ref="E113:G118" si="37">E65</f>
        <v>46213</v>
      </c>
      <c r="F113" s="64">
        <f t="shared" si="37"/>
        <v>46220</v>
      </c>
      <c r="G113" s="64">
        <f t="shared" si="37"/>
        <v>46232</v>
      </c>
      <c r="H113" s="64">
        <f>F113+28</f>
        <v>46248</v>
      </c>
      <c r="I113" s="64">
        <f>(F113)+28</f>
        <v>46248</v>
      </c>
      <c r="J113" s="64">
        <f>(F113)+38</f>
        <v>46258</v>
      </c>
      <c r="K113" s="65">
        <f>F113+52</f>
        <v>46272</v>
      </c>
    </row>
    <row r="114" spans="2:11" ht="18.75" x14ac:dyDescent="0.3">
      <c r="B114" s="25" t="str">
        <f t="shared" si="36"/>
        <v>KOTA LAWA</v>
      </c>
      <c r="C114" s="117" t="str">
        <f t="shared" si="36"/>
        <v>109N</v>
      </c>
      <c r="D114" s="33">
        <f t="shared" si="36"/>
        <v>46224</v>
      </c>
      <c r="E114" s="33">
        <f t="shared" si="37"/>
        <v>46224</v>
      </c>
      <c r="F114" s="33">
        <f t="shared" si="37"/>
        <v>46229</v>
      </c>
      <c r="G114" s="33">
        <f t="shared" si="37"/>
        <v>46243</v>
      </c>
      <c r="H114" s="33">
        <f t="shared" ref="H114:H118" si="38">F114+28</f>
        <v>46257</v>
      </c>
      <c r="I114" s="33">
        <f t="shared" ref="I114:I118" si="39">(F114)+28</f>
        <v>46257</v>
      </c>
      <c r="J114" s="33">
        <f t="shared" ref="J114:J118" si="40">(F114)+38</f>
        <v>46267</v>
      </c>
      <c r="K114" s="30">
        <f t="shared" ref="K114:K118" si="41">F114+52</f>
        <v>46281</v>
      </c>
    </row>
    <row r="115" spans="2:11" ht="19.5" customHeight="1" x14ac:dyDescent="0.3">
      <c r="B115" s="25" t="str">
        <f t="shared" si="36"/>
        <v>OOCL CHICAGO</v>
      </c>
      <c r="C115" s="117" t="str">
        <f t="shared" si="36"/>
        <v>121N</v>
      </c>
      <c r="D115" s="33">
        <f t="shared" si="36"/>
        <v>46231</v>
      </c>
      <c r="E115" s="33">
        <f t="shared" si="37"/>
        <v>46231</v>
      </c>
      <c r="F115" s="33">
        <f t="shared" si="37"/>
        <v>46238</v>
      </c>
      <c r="G115" s="33">
        <f t="shared" si="37"/>
        <v>46250</v>
      </c>
      <c r="H115" s="33">
        <f t="shared" si="38"/>
        <v>46266</v>
      </c>
      <c r="I115" s="33">
        <f t="shared" si="39"/>
        <v>46266</v>
      </c>
      <c r="J115" s="33">
        <f t="shared" si="40"/>
        <v>46276</v>
      </c>
      <c r="K115" s="30">
        <f t="shared" si="41"/>
        <v>46290</v>
      </c>
    </row>
    <row r="116" spans="2:11" ht="19.5" customHeight="1" x14ac:dyDescent="0.3">
      <c r="B116" s="25" t="str">
        <f t="shared" si="36"/>
        <v>JOGELA</v>
      </c>
      <c r="C116" s="117" t="str">
        <f t="shared" si="36"/>
        <v>215N</v>
      </c>
      <c r="D116" s="33">
        <f t="shared" si="36"/>
        <v>46238</v>
      </c>
      <c r="E116" s="33">
        <f t="shared" si="37"/>
        <v>46238</v>
      </c>
      <c r="F116" s="33">
        <f t="shared" si="37"/>
        <v>46243</v>
      </c>
      <c r="G116" s="33">
        <f t="shared" si="37"/>
        <v>46257</v>
      </c>
      <c r="H116" s="33">
        <f t="shared" si="38"/>
        <v>46271</v>
      </c>
      <c r="I116" s="33">
        <f t="shared" si="39"/>
        <v>46271</v>
      </c>
      <c r="J116" s="33">
        <f t="shared" si="40"/>
        <v>46281</v>
      </c>
      <c r="K116" s="30">
        <f t="shared" si="41"/>
        <v>46295</v>
      </c>
    </row>
    <row r="117" spans="2:11" ht="19.5" customHeight="1" x14ac:dyDescent="0.3">
      <c r="B117" s="25" t="str">
        <f t="shared" si="36"/>
        <v>COSCO GENOA</v>
      </c>
      <c r="C117" s="117" t="str">
        <f t="shared" si="36"/>
        <v>103N</v>
      </c>
      <c r="D117" s="33">
        <f t="shared" si="36"/>
        <v>46245</v>
      </c>
      <c r="E117" s="33">
        <f t="shared" si="37"/>
        <v>46245</v>
      </c>
      <c r="F117" s="33">
        <f t="shared" si="37"/>
        <v>46251</v>
      </c>
      <c r="G117" s="33">
        <f t="shared" si="37"/>
        <v>46264</v>
      </c>
      <c r="H117" s="33">
        <f t="shared" si="38"/>
        <v>46279</v>
      </c>
      <c r="I117" s="33">
        <f t="shared" si="39"/>
        <v>46279</v>
      </c>
      <c r="J117" s="33">
        <f t="shared" si="40"/>
        <v>46289</v>
      </c>
      <c r="K117" s="30">
        <f t="shared" si="41"/>
        <v>46303</v>
      </c>
    </row>
    <row r="118" spans="2:11" ht="19.5" customHeight="1" thickBot="1" x14ac:dyDescent="0.35">
      <c r="B118" s="26" t="str">
        <f t="shared" si="36"/>
        <v>OOCL PANAMA</v>
      </c>
      <c r="C118" s="118" t="str">
        <f t="shared" si="36"/>
        <v>335N</v>
      </c>
      <c r="D118" s="28">
        <f t="shared" si="36"/>
        <v>46252</v>
      </c>
      <c r="E118" s="28">
        <f t="shared" si="37"/>
        <v>46252</v>
      </c>
      <c r="F118" s="28">
        <f t="shared" si="37"/>
        <v>46257</v>
      </c>
      <c r="G118" s="28">
        <f t="shared" si="37"/>
        <v>46271</v>
      </c>
      <c r="H118" s="28">
        <f t="shared" si="38"/>
        <v>46285</v>
      </c>
      <c r="I118" s="28">
        <f t="shared" si="39"/>
        <v>46285</v>
      </c>
      <c r="J118" s="28">
        <f t="shared" si="40"/>
        <v>46295</v>
      </c>
      <c r="K118" s="31">
        <f t="shared" si="41"/>
        <v>46309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08" t="s">
        <v>3</v>
      </c>
      <c r="C121" s="210" t="s">
        <v>4</v>
      </c>
      <c r="D121" s="157" t="s">
        <v>59</v>
      </c>
      <c r="E121" s="212" t="s">
        <v>5</v>
      </c>
      <c r="F121" s="200" t="s">
        <v>6</v>
      </c>
      <c r="G121" s="200" t="s">
        <v>15</v>
      </c>
      <c r="H121" s="200" t="s">
        <v>54</v>
      </c>
      <c r="I121" s="200" t="s">
        <v>43</v>
      </c>
      <c r="J121" s="198" t="s">
        <v>19</v>
      </c>
      <c r="K121" s="196"/>
    </row>
    <row r="122" spans="2:11" ht="24" customHeight="1" thickBot="1" x14ac:dyDescent="0.3">
      <c r="B122" s="209"/>
      <c r="C122" s="211"/>
      <c r="D122" s="158" t="s">
        <v>25</v>
      </c>
      <c r="E122" s="213"/>
      <c r="F122" s="201"/>
      <c r="G122" s="201"/>
      <c r="H122" s="201"/>
      <c r="I122" s="201"/>
      <c r="J122" s="199"/>
      <c r="K122" s="196"/>
    </row>
    <row r="123" spans="2:11" ht="19.5" customHeight="1" x14ac:dyDescent="0.3">
      <c r="B123" s="25" t="str">
        <f>B65</f>
        <v>COSCO GENOA</v>
      </c>
      <c r="C123" s="117" t="str">
        <f t="shared" ref="C123:C128" si="42">C65</f>
        <v>102N</v>
      </c>
      <c r="D123" s="33">
        <f>+E123</f>
        <v>46213</v>
      </c>
      <c r="E123" s="33">
        <f>E65</f>
        <v>46213</v>
      </c>
      <c r="F123" s="33">
        <f t="shared" ref="E123:F128" si="43">F65</f>
        <v>46220</v>
      </c>
      <c r="G123" s="33">
        <f>G113</f>
        <v>46232</v>
      </c>
      <c r="H123" s="33">
        <f>F123+48</f>
        <v>46268</v>
      </c>
      <c r="I123" s="33">
        <f>F123+48</f>
        <v>46268</v>
      </c>
      <c r="J123" s="30">
        <f>G123+45</f>
        <v>46277</v>
      </c>
      <c r="K123" s="123"/>
    </row>
    <row r="124" spans="2:11" ht="19.5" customHeight="1" x14ac:dyDescent="0.3">
      <c r="B124" s="25" t="str">
        <f t="shared" ref="B124:B128" si="44">B66</f>
        <v>KOTA LAWA</v>
      </c>
      <c r="C124" s="117" t="str">
        <f t="shared" si="42"/>
        <v>109N</v>
      </c>
      <c r="D124" s="33">
        <f t="shared" ref="D124:D128" si="45">+E124</f>
        <v>46224</v>
      </c>
      <c r="E124" s="33">
        <f>E66</f>
        <v>46224</v>
      </c>
      <c r="F124" s="33">
        <f t="shared" si="43"/>
        <v>46229</v>
      </c>
      <c r="G124" s="33">
        <f>G114</f>
        <v>46243</v>
      </c>
      <c r="H124" s="33">
        <f t="shared" ref="H124:H128" si="46">F124+48</f>
        <v>46277</v>
      </c>
      <c r="I124" s="33">
        <f t="shared" ref="I124:I128" si="47">F124+48</f>
        <v>46277</v>
      </c>
      <c r="J124" s="30">
        <f t="shared" ref="J124:J128" si="48">G124+45</f>
        <v>46288</v>
      </c>
      <c r="K124" s="123"/>
    </row>
    <row r="125" spans="2:11" ht="19.5" customHeight="1" x14ac:dyDescent="0.3">
      <c r="B125" s="25" t="str">
        <f t="shared" si="44"/>
        <v>OOCL CHICAGO</v>
      </c>
      <c r="C125" s="117" t="str">
        <f t="shared" si="42"/>
        <v>121N</v>
      </c>
      <c r="D125" s="33">
        <f t="shared" si="45"/>
        <v>46231</v>
      </c>
      <c r="E125" s="33">
        <f>E67</f>
        <v>46231</v>
      </c>
      <c r="F125" s="33">
        <f t="shared" si="43"/>
        <v>46238</v>
      </c>
      <c r="G125" s="33">
        <f t="shared" ref="G125" si="49">G115</f>
        <v>46250</v>
      </c>
      <c r="H125" s="33">
        <f t="shared" si="46"/>
        <v>46286</v>
      </c>
      <c r="I125" s="33">
        <f t="shared" si="47"/>
        <v>46286</v>
      </c>
      <c r="J125" s="30">
        <f t="shared" si="48"/>
        <v>46295</v>
      </c>
      <c r="K125" s="123"/>
    </row>
    <row r="126" spans="2:11" ht="19.5" customHeight="1" x14ac:dyDescent="0.3">
      <c r="B126" s="25" t="str">
        <f t="shared" si="44"/>
        <v>JOGELA</v>
      </c>
      <c r="C126" s="117" t="str">
        <f t="shared" si="42"/>
        <v>215N</v>
      </c>
      <c r="D126" s="33">
        <f t="shared" si="45"/>
        <v>46238</v>
      </c>
      <c r="E126" s="33">
        <f>E68</f>
        <v>46238</v>
      </c>
      <c r="F126" s="33">
        <f t="shared" si="43"/>
        <v>46243</v>
      </c>
      <c r="G126" s="33">
        <f>G116</f>
        <v>46257</v>
      </c>
      <c r="H126" s="33">
        <f t="shared" si="46"/>
        <v>46291</v>
      </c>
      <c r="I126" s="33">
        <f t="shared" si="47"/>
        <v>46291</v>
      </c>
      <c r="J126" s="30">
        <f t="shared" si="48"/>
        <v>46302</v>
      </c>
      <c r="K126" s="123"/>
    </row>
    <row r="127" spans="2:11" ht="19.5" customHeight="1" x14ac:dyDescent="0.3">
      <c r="B127" s="25" t="str">
        <f t="shared" si="44"/>
        <v>COSCO GENOA</v>
      </c>
      <c r="C127" s="117" t="str">
        <f t="shared" si="42"/>
        <v>103N</v>
      </c>
      <c r="D127" s="33">
        <f t="shared" si="45"/>
        <v>46245</v>
      </c>
      <c r="E127" s="33">
        <f t="shared" si="43"/>
        <v>46245</v>
      </c>
      <c r="F127" s="33">
        <f t="shared" si="43"/>
        <v>46251</v>
      </c>
      <c r="G127" s="33">
        <f>G117</f>
        <v>46264</v>
      </c>
      <c r="H127" s="33">
        <f t="shared" si="46"/>
        <v>46299</v>
      </c>
      <c r="I127" s="33">
        <f t="shared" si="47"/>
        <v>46299</v>
      </c>
      <c r="J127" s="30">
        <f t="shared" si="48"/>
        <v>46309</v>
      </c>
      <c r="K127" s="123"/>
    </row>
    <row r="128" spans="2:11" ht="19.5" customHeight="1" thickBot="1" x14ac:dyDescent="0.35">
      <c r="B128" s="26" t="str">
        <f t="shared" si="44"/>
        <v>OOCL PANAMA</v>
      </c>
      <c r="C128" s="118" t="str">
        <f t="shared" si="42"/>
        <v>335N</v>
      </c>
      <c r="D128" s="28">
        <f t="shared" si="45"/>
        <v>46252</v>
      </c>
      <c r="E128" s="28">
        <f t="shared" si="43"/>
        <v>46252</v>
      </c>
      <c r="F128" s="28">
        <f t="shared" si="43"/>
        <v>46257</v>
      </c>
      <c r="G128" s="28">
        <f>G118</f>
        <v>46271</v>
      </c>
      <c r="H128" s="28">
        <f t="shared" si="46"/>
        <v>46305</v>
      </c>
      <c r="I128" s="28">
        <f t="shared" si="47"/>
        <v>46305</v>
      </c>
      <c r="J128" s="31">
        <f t="shared" si="48"/>
        <v>46316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08" t="s">
        <v>3</v>
      </c>
      <c r="C131" s="210" t="s">
        <v>4</v>
      </c>
      <c r="D131" s="157" t="s">
        <v>59</v>
      </c>
      <c r="E131" s="212" t="s">
        <v>5</v>
      </c>
      <c r="F131" s="200" t="s">
        <v>6</v>
      </c>
      <c r="G131" s="200" t="s">
        <v>15</v>
      </c>
      <c r="H131" s="200" t="s">
        <v>61</v>
      </c>
      <c r="I131" s="200" t="s">
        <v>62</v>
      </c>
      <c r="J131" s="198" t="s">
        <v>42</v>
      </c>
      <c r="K131" s="196"/>
    </row>
    <row r="132" spans="2:11" ht="20.100000000000001" customHeight="1" thickBot="1" x14ac:dyDescent="0.3">
      <c r="B132" s="209"/>
      <c r="C132" s="211"/>
      <c r="D132" s="158" t="s">
        <v>25</v>
      </c>
      <c r="E132" s="213"/>
      <c r="F132" s="201"/>
      <c r="G132" s="201"/>
      <c r="H132" s="201"/>
      <c r="I132" s="201"/>
      <c r="J132" s="199"/>
      <c r="K132" s="196"/>
    </row>
    <row r="133" spans="2:11" ht="19.5" customHeight="1" x14ac:dyDescent="0.3">
      <c r="B133" s="25" t="str">
        <f t="shared" ref="B133:C138" si="50">B65</f>
        <v>COSCO GENOA</v>
      </c>
      <c r="C133" s="117" t="str">
        <f t="shared" si="50"/>
        <v>102N</v>
      </c>
      <c r="D133" s="33">
        <f>E133</f>
        <v>46213</v>
      </c>
      <c r="E133" s="33">
        <f t="shared" ref="E133:E138" si="51">E65</f>
        <v>46213</v>
      </c>
      <c r="F133" s="33">
        <f>F65</f>
        <v>46220</v>
      </c>
      <c r="G133" s="33">
        <f t="shared" ref="G133:G136" si="52">G123</f>
        <v>46232</v>
      </c>
      <c r="H133" s="33">
        <f>F133+42</f>
        <v>46262</v>
      </c>
      <c r="I133" s="33">
        <f t="shared" ref="I133:I138" si="53">F133+51</f>
        <v>46271</v>
      </c>
      <c r="J133" s="30">
        <f>F133+51</f>
        <v>46271</v>
      </c>
      <c r="K133" s="123"/>
    </row>
    <row r="134" spans="2:11" ht="19.5" customHeight="1" x14ac:dyDescent="0.3">
      <c r="B134" s="25" t="str">
        <f t="shared" si="50"/>
        <v>KOTA LAWA</v>
      </c>
      <c r="C134" s="117" t="str">
        <f t="shared" si="50"/>
        <v>109N</v>
      </c>
      <c r="D134" s="33">
        <f t="shared" ref="D134:D138" si="54">E134</f>
        <v>46224</v>
      </c>
      <c r="E134" s="33">
        <f>E66</f>
        <v>46224</v>
      </c>
      <c r="F134" s="33">
        <f t="shared" ref="F134:F138" si="55">F66</f>
        <v>46229</v>
      </c>
      <c r="G134" s="33">
        <f t="shared" si="52"/>
        <v>46243</v>
      </c>
      <c r="H134" s="33">
        <f t="shared" ref="H134:H138" si="56">F134+42</f>
        <v>46271</v>
      </c>
      <c r="I134" s="33">
        <f t="shared" si="53"/>
        <v>46280</v>
      </c>
      <c r="J134" s="30">
        <f>F134+51</f>
        <v>46280</v>
      </c>
      <c r="K134" s="123"/>
    </row>
    <row r="135" spans="2:11" ht="19.5" customHeight="1" x14ac:dyDescent="0.3">
      <c r="B135" s="25" t="str">
        <f t="shared" si="50"/>
        <v>OOCL CHICAGO</v>
      </c>
      <c r="C135" s="117" t="str">
        <f t="shared" si="50"/>
        <v>121N</v>
      </c>
      <c r="D135" s="33">
        <f t="shared" si="54"/>
        <v>46231</v>
      </c>
      <c r="E135" s="33">
        <f t="shared" si="51"/>
        <v>46231</v>
      </c>
      <c r="F135" s="33">
        <f t="shared" si="55"/>
        <v>46238</v>
      </c>
      <c r="G135" s="33">
        <f t="shared" si="52"/>
        <v>46250</v>
      </c>
      <c r="H135" s="33">
        <f t="shared" si="56"/>
        <v>46280</v>
      </c>
      <c r="I135" s="33">
        <f t="shared" si="53"/>
        <v>46289</v>
      </c>
      <c r="J135" s="30">
        <f>F135+51</f>
        <v>46289</v>
      </c>
      <c r="K135" s="123"/>
    </row>
    <row r="136" spans="2:11" ht="19.5" customHeight="1" x14ac:dyDescent="0.3">
      <c r="B136" s="25" t="str">
        <f t="shared" si="50"/>
        <v>JOGELA</v>
      </c>
      <c r="C136" s="117" t="str">
        <f t="shared" si="50"/>
        <v>215N</v>
      </c>
      <c r="D136" s="33">
        <f t="shared" si="54"/>
        <v>46238</v>
      </c>
      <c r="E136" s="33">
        <f t="shared" si="51"/>
        <v>46238</v>
      </c>
      <c r="F136" s="33">
        <f t="shared" si="55"/>
        <v>46243</v>
      </c>
      <c r="G136" s="33">
        <f t="shared" si="52"/>
        <v>46257</v>
      </c>
      <c r="H136" s="33">
        <f t="shared" si="56"/>
        <v>46285</v>
      </c>
      <c r="I136" s="33">
        <f t="shared" si="53"/>
        <v>46294</v>
      </c>
      <c r="J136" s="30">
        <f t="shared" ref="J136:J138" si="57">F136+51</f>
        <v>46294</v>
      </c>
      <c r="K136" s="123"/>
    </row>
    <row r="137" spans="2:11" ht="19.5" customHeight="1" x14ac:dyDescent="0.3">
      <c r="B137" s="25" t="str">
        <f t="shared" si="50"/>
        <v>COSCO GENOA</v>
      </c>
      <c r="C137" s="117" t="str">
        <f t="shared" si="50"/>
        <v>103N</v>
      </c>
      <c r="D137" s="33">
        <f t="shared" si="54"/>
        <v>46245</v>
      </c>
      <c r="E137" s="33">
        <f t="shared" si="51"/>
        <v>46245</v>
      </c>
      <c r="F137" s="33">
        <f t="shared" si="55"/>
        <v>46251</v>
      </c>
      <c r="G137" s="33">
        <f>G127</f>
        <v>46264</v>
      </c>
      <c r="H137" s="33">
        <f t="shared" si="56"/>
        <v>46293</v>
      </c>
      <c r="I137" s="33">
        <f t="shared" si="53"/>
        <v>46302</v>
      </c>
      <c r="J137" s="30">
        <f t="shared" si="57"/>
        <v>46302</v>
      </c>
      <c r="K137" s="123"/>
    </row>
    <row r="138" spans="2:11" ht="19.5" customHeight="1" thickBot="1" x14ac:dyDescent="0.35">
      <c r="B138" s="26" t="str">
        <f t="shared" si="50"/>
        <v>OOCL PANAMA</v>
      </c>
      <c r="C138" s="118" t="str">
        <f t="shared" si="50"/>
        <v>335N</v>
      </c>
      <c r="D138" s="28">
        <f t="shared" si="54"/>
        <v>46252</v>
      </c>
      <c r="E138" s="28">
        <f t="shared" si="51"/>
        <v>46252</v>
      </c>
      <c r="F138" s="28">
        <f t="shared" si="55"/>
        <v>46257</v>
      </c>
      <c r="G138" s="28">
        <f>G128</f>
        <v>46271</v>
      </c>
      <c r="H138" s="28">
        <f t="shared" si="56"/>
        <v>46299</v>
      </c>
      <c r="I138" s="28">
        <f t="shared" si="53"/>
        <v>46308</v>
      </c>
      <c r="J138" s="31">
        <f t="shared" si="57"/>
        <v>46308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08" t="s">
        <v>3</v>
      </c>
      <c r="C150" s="210" t="s">
        <v>4</v>
      </c>
      <c r="D150" s="157" t="s">
        <v>59</v>
      </c>
      <c r="E150" s="212" t="s">
        <v>5</v>
      </c>
      <c r="F150" s="200" t="s">
        <v>6</v>
      </c>
      <c r="G150" s="200" t="s">
        <v>22</v>
      </c>
      <c r="H150" s="198" t="s">
        <v>23</v>
      </c>
      <c r="I150" s="205"/>
      <c r="J150" s="196"/>
    </row>
    <row r="151" spans="2:10" ht="25.5" customHeight="1" thickBot="1" x14ac:dyDescent="0.3">
      <c r="B151" s="209"/>
      <c r="C151" s="211"/>
      <c r="D151" s="158" t="s">
        <v>25</v>
      </c>
      <c r="E151" s="213"/>
      <c r="F151" s="201"/>
      <c r="G151" s="201"/>
      <c r="H151" s="199"/>
      <c r="I151" s="206"/>
      <c r="J151" s="196"/>
    </row>
    <row r="152" spans="2:10" ht="19.5" customHeight="1" x14ac:dyDescent="0.3">
      <c r="B152" s="78" t="s">
        <v>70</v>
      </c>
      <c r="C152" s="180">
        <v>2613</v>
      </c>
      <c r="D152" s="83">
        <f>E152</f>
        <v>46211</v>
      </c>
      <c r="E152" s="83">
        <v>46211</v>
      </c>
      <c r="F152" s="83">
        <v>46218</v>
      </c>
      <c r="G152" s="83">
        <v>46224</v>
      </c>
      <c r="H152" s="124" t="s">
        <v>50</v>
      </c>
      <c r="I152" s="24"/>
      <c r="J152" s="67"/>
    </row>
    <row r="153" spans="2:10" ht="19.5" customHeight="1" x14ac:dyDescent="0.3">
      <c r="B153" s="78" t="s">
        <v>74</v>
      </c>
      <c r="C153" s="180">
        <v>2613</v>
      </c>
      <c r="D153" s="83">
        <f t="shared" ref="D153:D154" si="58">E153</f>
        <v>46218</v>
      </c>
      <c r="E153" s="83">
        <v>46218</v>
      </c>
      <c r="F153" s="83">
        <v>46225</v>
      </c>
      <c r="G153" s="83">
        <v>46231</v>
      </c>
      <c r="H153" s="16">
        <f>G153+17</f>
        <v>46248</v>
      </c>
      <c r="I153" s="182"/>
      <c r="J153" s="67"/>
    </row>
    <row r="154" spans="2:10" ht="19.5" customHeight="1" x14ac:dyDescent="0.3">
      <c r="B154" s="78" t="s">
        <v>68</v>
      </c>
      <c r="C154" s="180">
        <v>2615</v>
      </c>
      <c r="D154" s="83">
        <f t="shared" si="58"/>
        <v>46225</v>
      </c>
      <c r="E154" s="83">
        <v>46225</v>
      </c>
      <c r="F154" s="83">
        <v>46232</v>
      </c>
      <c r="G154" s="83">
        <v>46238</v>
      </c>
      <c r="H154" s="124" t="s">
        <v>50</v>
      </c>
      <c r="I154" s="24"/>
      <c r="J154" s="67"/>
    </row>
    <row r="155" spans="2:10" ht="19.5" customHeight="1" x14ac:dyDescent="0.3">
      <c r="B155" s="78" t="s">
        <v>71</v>
      </c>
      <c r="C155" s="180">
        <v>2615</v>
      </c>
      <c r="D155" s="83">
        <f>E155</f>
        <v>46244</v>
      </c>
      <c r="E155" s="83">
        <v>46244</v>
      </c>
      <c r="F155" s="83">
        <v>46239</v>
      </c>
      <c r="G155" s="83">
        <v>46245</v>
      </c>
      <c r="H155" s="16">
        <f>G155+17</f>
        <v>46262</v>
      </c>
      <c r="I155" s="182"/>
      <c r="J155" s="67"/>
    </row>
    <row r="156" spans="2:10" ht="19.5" customHeight="1" x14ac:dyDescent="0.3">
      <c r="B156" s="78" t="s">
        <v>70</v>
      </c>
      <c r="C156" s="180">
        <v>2615</v>
      </c>
      <c r="D156" s="83">
        <f>E156</f>
        <v>46239</v>
      </c>
      <c r="E156" s="83">
        <v>46239</v>
      </c>
      <c r="F156" s="83">
        <v>46246</v>
      </c>
      <c r="G156" s="83">
        <v>46252</v>
      </c>
      <c r="H156" s="124" t="s">
        <v>50</v>
      </c>
      <c r="I156" s="24"/>
      <c r="J156" s="67"/>
    </row>
    <row r="157" spans="2:10" ht="19.5" customHeight="1" x14ac:dyDescent="0.3">
      <c r="B157" s="78" t="s">
        <v>74</v>
      </c>
      <c r="C157" s="180">
        <v>2615</v>
      </c>
      <c r="D157" s="83">
        <v>46246</v>
      </c>
      <c r="E157" s="83">
        <v>46246</v>
      </c>
      <c r="F157" s="83">
        <v>46253</v>
      </c>
      <c r="G157" s="83">
        <v>46259</v>
      </c>
      <c r="H157" s="16">
        <f>G157+17</f>
        <v>46276</v>
      </c>
      <c r="I157" s="182"/>
      <c r="J157" s="67"/>
    </row>
    <row r="158" spans="2:10" ht="19.5" customHeight="1" x14ac:dyDescent="0.3">
      <c r="B158" s="78" t="s">
        <v>68</v>
      </c>
      <c r="C158" s="180">
        <v>2617</v>
      </c>
      <c r="D158" s="83">
        <f>E158</f>
        <v>46253</v>
      </c>
      <c r="E158" s="83">
        <v>46253</v>
      </c>
      <c r="F158" s="83">
        <v>46260</v>
      </c>
      <c r="G158" s="83">
        <v>46266</v>
      </c>
      <c r="H158" s="124" t="s">
        <v>50</v>
      </c>
      <c r="I158" s="24"/>
      <c r="J158" s="67"/>
    </row>
    <row r="159" spans="2:10" ht="19.5" customHeight="1" thickBot="1" x14ac:dyDescent="0.35">
      <c r="B159" s="77" t="s">
        <v>71</v>
      </c>
      <c r="C159" s="32">
        <v>2617</v>
      </c>
      <c r="D159" s="18">
        <f>E159</f>
        <v>46291</v>
      </c>
      <c r="E159" s="18">
        <v>46291</v>
      </c>
      <c r="F159" s="18">
        <v>46267</v>
      </c>
      <c r="G159" s="18">
        <v>46273</v>
      </c>
      <c r="H159" s="192">
        <f>G159+17</f>
        <v>46290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03"/>
      <c r="G184" s="203"/>
      <c r="H184" s="203"/>
      <c r="I184" s="203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02"/>
      <c r="G188" s="202"/>
      <c r="H188" s="202"/>
      <c r="I188" s="202"/>
    </row>
    <row r="189" spans="2:9" ht="18" customHeight="1" x14ac:dyDescent="0.25">
      <c r="B189" s="6"/>
      <c r="C189" s="6"/>
      <c r="D189" s="6"/>
      <c r="E189" s="7"/>
      <c r="F189" s="202"/>
      <c r="G189" s="202"/>
      <c r="H189" s="202"/>
      <c r="I189" s="202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0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2" t="s">
        <v>24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5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5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20" t="s">
        <v>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5" ht="12.75" customHeight="1" thickBot="1" x14ac:dyDescent="0.3">
      <c r="B11" s="214" t="s">
        <v>3</v>
      </c>
      <c r="C11" s="216" t="s">
        <v>4</v>
      </c>
      <c r="D11" s="216" t="s">
        <v>57</v>
      </c>
      <c r="E11" s="216" t="s">
        <v>60</v>
      </c>
      <c r="F11" s="257" t="s">
        <v>5</v>
      </c>
      <c r="G11" s="257" t="s">
        <v>26</v>
      </c>
      <c r="H11" s="257" t="s">
        <v>7</v>
      </c>
      <c r="I11" s="257" t="s">
        <v>39</v>
      </c>
      <c r="J11" s="257" t="s">
        <v>51</v>
      </c>
      <c r="K11" s="257" t="s">
        <v>44</v>
      </c>
      <c r="L11" s="257" t="s">
        <v>52</v>
      </c>
      <c r="M11" s="240"/>
      <c r="N11" s="9"/>
      <c r="O11" s="10"/>
    </row>
    <row r="12" spans="1:15" ht="25.5" customHeight="1" thickBot="1" x14ac:dyDescent="0.3">
      <c r="B12" s="214"/>
      <c r="C12" s="216"/>
      <c r="D12" s="216"/>
      <c r="E12" s="216"/>
      <c r="F12" s="257"/>
      <c r="G12" s="257"/>
      <c r="H12" s="257"/>
      <c r="I12" s="257"/>
      <c r="J12" s="257"/>
      <c r="K12" s="257"/>
      <c r="L12" s="257"/>
      <c r="M12" s="240"/>
      <c r="N12" s="10"/>
      <c r="O12" s="10"/>
    </row>
    <row r="13" spans="1:15" s="14" customFormat="1" ht="19.5" customHeight="1" x14ac:dyDescent="0.25">
      <c r="A13" s="69"/>
      <c r="B13" s="302" t="s">
        <v>96</v>
      </c>
      <c r="C13" s="303" t="s">
        <v>102</v>
      </c>
      <c r="D13" s="112">
        <f t="shared" ref="D13:D15" si="0">F13-7</f>
        <v>46206</v>
      </c>
      <c r="E13" s="112">
        <f t="shared" ref="E13:E15" si="1">F13</f>
        <v>46213</v>
      </c>
      <c r="F13" s="112">
        <v>46213</v>
      </c>
      <c r="G13" s="112">
        <v>46222</v>
      </c>
      <c r="H13" s="112">
        <v>46239</v>
      </c>
      <c r="I13" s="112">
        <f t="shared" ref="I13:I15" si="2">(G13+28)</f>
        <v>46250</v>
      </c>
      <c r="J13" s="112">
        <f t="shared" ref="J13:J15" si="3">G13+29</f>
        <v>46251</v>
      </c>
      <c r="K13" s="112">
        <f t="shared" ref="K13:K15" si="4">(G13+30)</f>
        <v>46252</v>
      </c>
      <c r="L13" s="127">
        <f t="shared" ref="L13:L15" si="5">(H13+30)</f>
        <v>46269</v>
      </c>
      <c r="M13" s="12"/>
      <c r="N13" s="13"/>
      <c r="O13" s="13"/>
    </row>
    <row r="14" spans="1:15" s="14" customFormat="1" ht="19.5" customHeight="1" x14ac:dyDescent="0.25">
      <c r="A14" s="69"/>
      <c r="B14" s="93" t="s">
        <v>66</v>
      </c>
      <c r="C14" s="301" t="s">
        <v>104</v>
      </c>
      <c r="D14" s="290">
        <f t="shared" si="0"/>
        <v>46209</v>
      </c>
      <c r="E14" s="290">
        <f t="shared" si="1"/>
        <v>46216</v>
      </c>
      <c r="F14" s="290">
        <v>46216</v>
      </c>
      <c r="G14" s="290">
        <v>46225</v>
      </c>
      <c r="H14" s="290">
        <v>46246</v>
      </c>
      <c r="I14" s="290">
        <f t="shared" si="2"/>
        <v>46253</v>
      </c>
      <c r="J14" s="290">
        <f t="shared" si="3"/>
        <v>46254</v>
      </c>
      <c r="K14" s="290">
        <f t="shared" si="4"/>
        <v>46255</v>
      </c>
      <c r="L14" s="94">
        <f t="shared" si="5"/>
        <v>46276</v>
      </c>
      <c r="M14" s="12"/>
      <c r="N14" s="13"/>
      <c r="O14" s="13"/>
    </row>
    <row r="15" spans="1:15" s="14" customFormat="1" ht="19.5" customHeight="1" x14ac:dyDescent="0.25">
      <c r="A15" s="69"/>
      <c r="B15" s="93" t="s">
        <v>108</v>
      </c>
      <c r="C15" s="301" t="s">
        <v>109</v>
      </c>
      <c r="D15" s="290">
        <f t="shared" si="0"/>
        <v>46216</v>
      </c>
      <c r="E15" s="290">
        <f t="shared" si="1"/>
        <v>46223</v>
      </c>
      <c r="F15" s="290">
        <v>46223</v>
      </c>
      <c r="G15" s="290">
        <v>46231</v>
      </c>
      <c r="H15" s="290">
        <v>46253</v>
      </c>
      <c r="I15" s="290">
        <f t="shared" si="2"/>
        <v>46259</v>
      </c>
      <c r="J15" s="290">
        <f t="shared" si="3"/>
        <v>46260</v>
      </c>
      <c r="K15" s="290">
        <f t="shared" si="4"/>
        <v>46261</v>
      </c>
      <c r="L15" s="94">
        <f t="shared" si="5"/>
        <v>46283</v>
      </c>
      <c r="M15" s="12"/>
      <c r="N15" s="13"/>
      <c r="O15" s="13"/>
    </row>
    <row r="16" spans="1:15" s="14" customFormat="1" ht="19.350000000000001" customHeight="1" x14ac:dyDescent="0.25">
      <c r="A16" s="69"/>
      <c r="B16" s="93" t="s">
        <v>75</v>
      </c>
      <c r="C16" s="301" t="s">
        <v>116</v>
      </c>
      <c r="D16" s="290">
        <f>F16-7</f>
        <v>46223</v>
      </c>
      <c r="E16" s="290">
        <f>F16</f>
        <v>46230</v>
      </c>
      <c r="F16" s="290">
        <v>46230</v>
      </c>
      <c r="G16" s="290">
        <v>46238</v>
      </c>
      <c r="H16" s="290">
        <v>46260</v>
      </c>
      <c r="I16" s="290">
        <f>(G16+28)</f>
        <v>46266</v>
      </c>
      <c r="J16" s="290">
        <f>G16+29</f>
        <v>46267</v>
      </c>
      <c r="K16" s="290">
        <f>(G16+30)</f>
        <v>46268</v>
      </c>
      <c r="L16" s="94">
        <f>(H16+30)</f>
        <v>46290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73</v>
      </c>
      <c r="C17" s="301" t="s">
        <v>111</v>
      </c>
      <c r="D17" s="290">
        <f>F17-7</f>
        <v>46238</v>
      </c>
      <c r="E17" s="290">
        <f>F17</f>
        <v>46245</v>
      </c>
      <c r="F17" s="290">
        <v>46245</v>
      </c>
      <c r="G17" s="290">
        <v>46252</v>
      </c>
      <c r="H17" s="290">
        <v>46274</v>
      </c>
      <c r="I17" s="290">
        <f>(G17+28)</f>
        <v>46280</v>
      </c>
      <c r="J17" s="290">
        <f>G17+29</f>
        <v>46281</v>
      </c>
      <c r="K17" s="290">
        <f>(G17+30)</f>
        <v>46282</v>
      </c>
      <c r="L17" s="94">
        <f>(H17+30)</f>
        <v>46304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65</v>
      </c>
      <c r="C18" s="141" t="s">
        <v>143</v>
      </c>
      <c r="D18" s="97">
        <f>F18-7</f>
        <v>46244</v>
      </c>
      <c r="E18" s="97">
        <f>F18</f>
        <v>46251</v>
      </c>
      <c r="F18" s="97">
        <v>46251</v>
      </c>
      <c r="G18" s="97">
        <v>46259</v>
      </c>
      <c r="H18" s="97">
        <v>46281</v>
      </c>
      <c r="I18" s="97">
        <f>(G18+28)</f>
        <v>46287</v>
      </c>
      <c r="J18" s="97">
        <f>G18+29</f>
        <v>46288</v>
      </c>
      <c r="K18" s="97">
        <f>(G18+30)</f>
        <v>46289</v>
      </c>
      <c r="L18" s="98">
        <f>(H18+30)</f>
        <v>46311</v>
      </c>
      <c r="M18" s="12"/>
      <c r="N18" s="13"/>
      <c r="O18" s="13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61" t="s">
        <v>27</v>
      </c>
      <c r="C20" s="261"/>
      <c r="D20" s="261"/>
      <c r="E20" s="261"/>
      <c r="F20" s="261"/>
      <c r="G20" s="261"/>
      <c r="H20" s="261"/>
      <c r="I20" s="172"/>
      <c r="J20" s="11"/>
      <c r="K20" s="11"/>
      <c r="L20" s="11"/>
    </row>
    <row r="21" spans="1:15" ht="19.5" customHeight="1" thickBot="1" x14ac:dyDescent="0.25">
      <c r="B21" s="260" t="s">
        <v>3</v>
      </c>
      <c r="C21" s="216" t="s">
        <v>4</v>
      </c>
      <c r="D21" s="216" t="s">
        <v>57</v>
      </c>
      <c r="E21" s="216" t="s">
        <v>60</v>
      </c>
      <c r="F21" s="193" t="s">
        <v>25</v>
      </c>
      <c r="G21" s="193" t="s">
        <v>26</v>
      </c>
      <c r="H21" s="193" t="s">
        <v>15</v>
      </c>
      <c r="I21" s="193" t="s">
        <v>9</v>
      </c>
      <c r="J21" s="175"/>
      <c r="K21" s="11"/>
      <c r="L21" s="11"/>
      <c r="M21" s="11"/>
      <c r="N21" s="10"/>
    </row>
    <row r="22" spans="1:15" ht="18.75" thickBot="1" x14ac:dyDescent="0.25">
      <c r="B22" s="214"/>
      <c r="C22" s="219"/>
      <c r="D22" s="219"/>
      <c r="E22" s="219"/>
      <c r="F22" s="197"/>
      <c r="G22" s="197"/>
      <c r="H22" s="197"/>
      <c r="I22" s="197"/>
      <c r="J22" s="175"/>
      <c r="K22" s="11"/>
      <c r="L22" s="11"/>
      <c r="M22" s="11"/>
      <c r="N22" s="10"/>
    </row>
    <row r="23" spans="1:15" ht="19.5" customHeight="1" x14ac:dyDescent="0.3">
      <c r="B23" s="304" t="s">
        <v>35</v>
      </c>
      <c r="C23" s="150" t="s">
        <v>105</v>
      </c>
      <c r="D23" s="80">
        <f t="shared" ref="D23:D26" si="6">F23-7</f>
        <v>46209</v>
      </c>
      <c r="E23" s="80">
        <f>F23</f>
        <v>46216</v>
      </c>
      <c r="F23" s="64">
        <v>46216</v>
      </c>
      <c r="G23" s="64">
        <v>46224</v>
      </c>
      <c r="H23" s="64">
        <v>46236</v>
      </c>
      <c r="I23" s="171">
        <f>G23+26</f>
        <v>46250</v>
      </c>
      <c r="J23" s="176"/>
      <c r="K23" s="11"/>
      <c r="L23" s="11"/>
      <c r="M23" s="11"/>
      <c r="N23" s="10"/>
    </row>
    <row r="24" spans="1:15" ht="19.5" customHeight="1" x14ac:dyDescent="0.3">
      <c r="B24" s="21" t="s">
        <v>37</v>
      </c>
      <c r="C24" s="291" t="s">
        <v>110</v>
      </c>
      <c r="D24" s="292">
        <f t="shared" si="6"/>
        <v>46224</v>
      </c>
      <c r="E24" s="292">
        <f t="shared" ref="E24:E26" si="7">F24</f>
        <v>46231</v>
      </c>
      <c r="F24" s="288">
        <v>46231</v>
      </c>
      <c r="G24" s="288">
        <v>46238</v>
      </c>
      <c r="H24" s="288">
        <v>46248</v>
      </c>
      <c r="I24" s="102">
        <f>G24+26</f>
        <v>46264</v>
      </c>
      <c r="J24" s="176"/>
      <c r="K24" s="11"/>
      <c r="L24" s="11"/>
      <c r="M24" s="11"/>
      <c r="N24" s="10"/>
    </row>
    <row r="25" spans="1:15" ht="19.5" customHeight="1" x14ac:dyDescent="0.3">
      <c r="B25" s="21" t="s">
        <v>67</v>
      </c>
      <c r="C25" s="291" t="s">
        <v>127</v>
      </c>
      <c r="D25" s="292">
        <f t="shared" si="6"/>
        <v>46230</v>
      </c>
      <c r="E25" s="292">
        <f t="shared" si="7"/>
        <v>46237</v>
      </c>
      <c r="F25" s="288">
        <v>46237</v>
      </c>
      <c r="G25" s="288">
        <v>46244</v>
      </c>
      <c r="H25" s="288">
        <v>46255</v>
      </c>
      <c r="I25" s="102">
        <f>G25+26</f>
        <v>46270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100</v>
      </c>
      <c r="C26" s="149" t="s">
        <v>128</v>
      </c>
      <c r="D26" s="18">
        <f>F26-7</f>
        <v>46234</v>
      </c>
      <c r="E26" s="18">
        <f>F26</f>
        <v>46241</v>
      </c>
      <c r="F26" s="28">
        <v>46241</v>
      </c>
      <c r="G26" s="28">
        <v>46248</v>
      </c>
      <c r="H26" s="28">
        <v>46262</v>
      </c>
      <c r="I26" s="103">
        <f>G26+26</f>
        <v>46274</v>
      </c>
      <c r="J26" s="176"/>
      <c r="K26" s="11"/>
      <c r="L26" s="11"/>
      <c r="M26" s="11"/>
      <c r="N26" s="10"/>
    </row>
    <row r="27" spans="1:15" x14ac:dyDescent="0.2">
      <c r="B27" s="204"/>
      <c r="C27" s="204"/>
      <c r="D27" s="204"/>
      <c r="E27" s="204"/>
      <c r="F27" s="204"/>
      <c r="G27" s="204"/>
      <c r="H27" s="204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60" t="s">
        <v>3</v>
      </c>
      <c r="C29" s="210" t="s">
        <v>4</v>
      </c>
      <c r="D29" s="216" t="s">
        <v>57</v>
      </c>
      <c r="E29" s="216" t="s">
        <v>60</v>
      </c>
      <c r="F29" s="198" t="s">
        <v>25</v>
      </c>
      <c r="G29" s="198" t="s">
        <v>26</v>
      </c>
      <c r="H29" s="198" t="s">
        <v>15</v>
      </c>
      <c r="I29" s="198" t="s">
        <v>46</v>
      </c>
      <c r="J29" s="198" t="s">
        <v>16</v>
      </c>
      <c r="K29" s="198" t="s">
        <v>17</v>
      </c>
      <c r="L29" s="8"/>
      <c r="M29" s="3"/>
    </row>
    <row r="30" spans="1:15" ht="25.5" customHeight="1" thickBot="1" x14ac:dyDescent="0.3">
      <c r="B30" s="255"/>
      <c r="C30" s="256"/>
      <c r="D30" s="217"/>
      <c r="E30" s="217"/>
      <c r="F30" s="258"/>
      <c r="G30" s="258"/>
      <c r="H30" s="258"/>
      <c r="I30" s="258"/>
      <c r="J30" s="258"/>
      <c r="K30" s="258"/>
      <c r="L30" s="8"/>
      <c r="M30" s="3"/>
    </row>
    <row r="31" spans="1:15" ht="19.5" customHeight="1" x14ac:dyDescent="0.3">
      <c r="A31" s="70"/>
      <c r="B31" s="21" t="s">
        <v>35</v>
      </c>
      <c r="C31" s="148" t="s">
        <v>105</v>
      </c>
      <c r="D31" s="83">
        <f>F31-7</f>
        <v>46209</v>
      </c>
      <c r="E31" s="83">
        <f>F31</f>
        <v>46216</v>
      </c>
      <c r="F31" s="33">
        <v>46216</v>
      </c>
      <c r="G31" s="33">
        <v>46224</v>
      </c>
      <c r="H31" s="33">
        <v>46236</v>
      </c>
      <c r="I31" s="33">
        <f t="shared" ref="I31:I37" si="8">G31+27</f>
        <v>46251</v>
      </c>
      <c r="J31" s="33">
        <f t="shared" ref="J31:J37" si="9">G31+25</f>
        <v>46249</v>
      </c>
      <c r="K31" s="30">
        <f t="shared" ref="K31:K37" si="10">G31+28</f>
        <v>46252</v>
      </c>
      <c r="L31" s="10"/>
      <c r="M31" s="3"/>
    </row>
    <row r="32" spans="1:15" ht="19.5" customHeight="1" x14ac:dyDescent="0.3">
      <c r="A32" s="70"/>
      <c r="B32" s="21" t="s">
        <v>37</v>
      </c>
      <c r="C32" s="148" t="s">
        <v>110</v>
      </c>
      <c r="D32" s="83">
        <f>F32-7</f>
        <v>46224</v>
      </c>
      <c r="E32" s="83">
        <f>F32</f>
        <v>46231</v>
      </c>
      <c r="F32" s="33">
        <v>46231</v>
      </c>
      <c r="G32" s="33">
        <v>46238</v>
      </c>
      <c r="H32" s="33">
        <v>46248</v>
      </c>
      <c r="I32" s="33">
        <f t="shared" si="8"/>
        <v>46265</v>
      </c>
      <c r="J32" s="33">
        <f t="shared" si="9"/>
        <v>46263</v>
      </c>
      <c r="K32" s="30">
        <f t="shared" si="10"/>
        <v>46266</v>
      </c>
      <c r="L32" s="10"/>
      <c r="M32" s="3"/>
    </row>
    <row r="33" spans="1:13" ht="19.5" customHeight="1" x14ac:dyDescent="0.3">
      <c r="A33" s="70"/>
      <c r="B33" s="21" t="s">
        <v>67</v>
      </c>
      <c r="C33" s="148" t="s">
        <v>127</v>
      </c>
      <c r="D33" s="83">
        <f t="shared" ref="D33:D35" si="11">F33-7</f>
        <v>46230</v>
      </c>
      <c r="E33" s="83">
        <f t="shared" ref="E33:E35" si="12">F33</f>
        <v>46237</v>
      </c>
      <c r="F33" s="33">
        <v>46237</v>
      </c>
      <c r="G33" s="33">
        <v>46244</v>
      </c>
      <c r="H33" s="33">
        <v>46255</v>
      </c>
      <c r="I33" s="33">
        <f t="shared" si="8"/>
        <v>46271</v>
      </c>
      <c r="J33" s="33">
        <f t="shared" si="9"/>
        <v>46269</v>
      </c>
      <c r="K33" s="30">
        <f t="shared" si="10"/>
        <v>46272</v>
      </c>
      <c r="L33" s="10"/>
      <c r="M33" s="3"/>
    </row>
    <row r="34" spans="1:13" ht="19.5" customHeight="1" x14ac:dyDescent="0.3">
      <c r="A34" s="70"/>
      <c r="B34" s="21" t="s">
        <v>100</v>
      </c>
      <c r="C34" s="148" t="s">
        <v>128</v>
      </c>
      <c r="D34" s="83">
        <f>F34-7</f>
        <v>46234</v>
      </c>
      <c r="E34" s="83">
        <f>F34</f>
        <v>46241</v>
      </c>
      <c r="F34" s="33">
        <v>46241</v>
      </c>
      <c r="G34" s="33">
        <v>46248</v>
      </c>
      <c r="H34" s="33">
        <v>46262</v>
      </c>
      <c r="I34" s="33">
        <f>G34+27</f>
        <v>46275</v>
      </c>
      <c r="J34" s="33">
        <f>G34+25</f>
        <v>46273</v>
      </c>
      <c r="K34" s="30">
        <f>G34+28</f>
        <v>46276</v>
      </c>
      <c r="L34" s="10"/>
      <c r="M34" s="3"/>
    </row>
    <row r="35" spans="1:13" ht="19.5" customHeight="1" x14ac:dyDescent="0.3">
      <c r="A35" s="70"/>
      <c r="B35" s="21" t="s">
        <v>133</v>
      </c>
      <c r="C35" s="291" t="s">
        <v>129</v>
      </c>
      <c r="D35" s="292">
        <f t="shared" si="11"/>
        <v>46241</v>
      </c>
      <c r="E35" s="292">
        <f t="shared" si="12"/>
        <v>46248</v>
      </c>
      <c r="F35" s="288">
        <v>46248</v>
      </c>
      <c r="G35" s="288">
        <v>46255</v>
      </c>
      <c r="H35" s="288">
        <v>46269</v>
      </c>
      <c r="I35" s="288">
        <f t="shared" si="8"/>
        <v>46282</v>
      </c>
      <c r="J35" s="288">
        <f t="shared" si="9"/>
        <v>46280</v>
      </c>
      <c r="K35" s="30">
        <f t="shared" si="10"/>
        <v>46283</v>
      </c>
      <c r="L35" s="10"/>
      <c r="M35" s="3"/>
    </row>
    <row r="36" spans="1:13" ht="19.5" customHeight="1" x14ac:dyDescent="0.3">
      <c r="A36" s="70"/>
      <c r="B36" s="21" t="s">
        <v>49</v>
      </c>
      <c r="C36" s="148" t="s">
        <v>131</v>
      </c>
      <c r="D36" s="83">
        <f>F36-7</f>
        <v>46248</v>
      </c>
      <c r="E36" s="83">
        <f>F36</f>
        <v>46255</v>
      </c>
      <c r="F36" s="33">
        <v>46255</v>
      </c>
      <c r="G36" s="33">
        <v>46262</v>
      </c>
      <c r="H36" s="33">
        <v>46276</v>
      </c>
      <c r="I36" s="33">
        <f>G36+27</f>
        <v>46289</v>
      </c>
      <c r="J36" s="33">
        <f>G36+25</f>
        <v>46287</v>
      </c>
      <c r="K36" s="30">
        <f>G36+28</f>
        <v>46290</v>
      </c>
      <c r="L36" s="10"/>
      <c r="M36" s="3"/>
    </row>
    <row r="37" spans="1:13" ht="19.5" customHeight="1" thickBot="1" x14ac:dyDescent="0.35">
      <c r="A37" s="70"/>
      <c r="B37" s="22" t="s">
        <v>37</v>
      </c>
      <c r="C37" s="149" t="s">
        <v>146</v>
      </c>
      <c r="D37" s="18">
        <f t="shared" ref="D37" si="13">F37-7</f>
        <v>46254</v>
      </c>
      <c r="E37" s="18">
        <f t="shared" ref="E37" si="14">F37</f>
        <v>46261</v>
      </c>
      <c r="F37" s="28">
        <v>46261</v>
      </c>
      <c r="G37" s="28">
        <v>46269</v>
      </c>
      <c r="H37" s="28">
        <v>46269</v>
      </c>
      <c r="I37" s="28">
        <f t="shared" si="8"/>
        <v>46296</v>
      </c>
      <c r="J37" s="28">
        <f t="shared" si="9"/>
        <v>46294</v>
      </c>
      <c r="K37" s="31">
        <f t="shared" si="10"/>
        <v>46297</v>
      </c>
      <c r="L37" s="10"/>
      <c r="M37" s="3"/>
    </row>
    <row r="38" spans="1:13" ht="18.75" x14ac:dyDescent="0.2">
      <c r="B38" s="85"/>
      <c r="C38" s="86"/>
      <c r="D38" s="86"/>
      <c r="E38" s="86"/>
      <c r="F38" s="104"/>
      <c r="G38" s="104"/>
      <c r="H38" s="104"/>
      <c r="I38" s="104"/>
      <c r="J38" s="8"/>
      <c r="K38" s="11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" customHeight="1" x14ac:dyDescent="0.3">
      <c r="B50" s="35"/>
      <c r="C50" s="36"/>
      <c r="D50" s="36"/>
      <c r="E50" s="36"/>
      <c r="F50" s="24"/>
      <c r="G50" s="24"/>
      <c r="H50" s="24"/>
      <c r="I50" s="24"/>
      <c r="J50" s="34"/>
      <c r="K50" s="8"/>
      <c r="L50" s="8"/>
    </row>
    <row r="51" spans="2:12" ht="25.5" customHeight="1" thickBot="1" x14ac:dyDescent="0.55000000000000004">
      <c r="B51" s="220" t="s">
        <v>95</v>
      </c>
      <c r="C51" s="220"/>
      <c r="D51" s="220"/>
      <c r="E51" s="220"/>
      <c r="F51" s="220"/>
      <c r="G51" s="220"/>
      <c r="H51" s="220"/>
      <c r="I51" s="220"/>
      <c r="J51" s="220"/>
      <c r="K51" s="172"/>
      <c r="L51" s="8"/>
    </row>
    <row r="52" spans="2:12" ht="18" customHeight="1" thickBot="1" x14ac:dyDescent="0.3">
      <c r="B52" s="260" t="s">
        <v>3</v>
      </c>
      <c r="C52" s="210" t="s">
        <v>4</v>
      </c>
      <c r="D52" s="216" t="s">
        <v>57</v>
      </c>
      <c r="E52" s="216" t="s">
        <v>60</v>
      </c>
      <c r="F52" s="198" t="s">
        <v>25</v>
      </c>
      <c r="G52" s="198" t="s">
        <v>26</v>
      </c>
      <c r="H52" s="198" t="s">
        <v>15</v>
      </c>
      <c r="I52" s="198" t="s">
        <v>40</v>
      </c>
      <c r="J52" s="198" t="s">
        <v>41</v>
      </c>
      <c r="K52" s="8"/>
      <c r="L52" s="10"/>
    </row>
    <row r="53" spans="2:12" ht="38.25" customHeight="1" thickBot="1" x14ac:dyDescent="0.3">
      <c r="B53" s="255"/>
      <c r="C53" s="256"/>
      <c r="D53" s="217"/>
      <c r="E53" s="217"/>
      <c r="F53" s="258"/>
      <c r="G53" s="258"/>
      <c r="H53" s="258"/>
      <c r="I53" s="199"/>
      <c r="J53" s="199"/>
      <c r="K53" s="8"/>
      <c r="L53" s="10"/>
    </row>
    <row r="54" spans="2:12" ht="19.5" customHeight="1" x14ac:dyDescent="0.3">
      <c r="B54" s="304" t="s">
        <v>35</v>
      </c>
      <c r="C54" s="150" t="s">
        <v>105</v>
      </c>
      <c r="D54" s="80">
        <f t="shared" ref="D54:D57" si="15">F54-7</f>
        <v>46209</v>
      </c>
      <c r="E54" s="80">
        <f>F54</f>
        <v>46216</v>
      </c>
      <c r="F54" s="64">
        <v>46216</v>
      </c>
      <c r="G54" s="64">
        <v>46224</v>
      </c>
      <c r="H54" s="64">
        <v>46236</v>
      </c>
      <c r="I54" s="64">
        <f>G54+28</f>
        <v>46252</v>
      </c>
      <c r="J54" s="30">
        <f>H54+28</f>
        <v>46264</v>
      </c>
      <c r="K54" s="8"/>
      <c r="L54" s="10"/>
    </row>
    <row r="55" spans="2:12" ht="19.5" customHeight="1" x14ac:dyDescent="0.3">
      <c r="B55" s="21" t="s">
        <v>37</v>
      </c>
      <c r="C55" s="148" t="s">
        <v>110</v>
      </c>
      <c r="D55" s="83">
        <f t="shared" si="15"/>
        <v>46224</v>
      </c>
      <c r="E55" s="83">
        <f t="shared" ref="E55:E57" si="16">F55</f>
        <v>46231</v>
      </c>
      <c r="F55" s="33">
        <v>46231</v>
      </c>
      <c r="G55" s="33">
        <v>46238</v>
      </c>
      <c r="H55" s="33">
        <v>46248</v>
      </c>
      <c r="I55" s="33">
        <f t="shared" ref="I55:J57" si="17">G55+28</f>
        <v>46266</v>
      </c>
      <c r="J55" s="30">
        <f t="shared" si="17"/>
        <v>46276</v>
      </c>
      <c r="K55" s="8"/>
      <c r="L55" s="10"/>
    </row>
    <row r="56" spans="2:12" ht="19.5" customHeight="1" x14ac:dyDescent="0.3">
      <c r="B56" s="21" t="s">
        <v>67</v>
      </c>
      <c r="C56" s="148" t="s">
        <v>127</v>
      </c>
      <c r="D56" s="83">
        <f t="shared" si="15"/>
        <v>46230</v>
      </c>
      <c r="E56" s="83">
        <f t="shared" si="16"/>
        <v>46237</v>
      </c>
      <c r="F56" s="33">
        <v>46237</v>
      </c>
      <c r="G56" s="33">
        <v>46244</v>
      </c>
      <c r="H56" s="33">
        <v>46255</v>
      </c>
      <c r="I56" s="33">
        <f t="shared" si="17"/>
        <v>46272</v>
      </c>
      <c r="J56" s="30">
        <f t="shared" si="17"/>
        <v>46283</v>
      </c>
      <c r="K56" s="8"/>
      <c r="L56" s="10"/>
    </row>
    <row r="57" spans="2:12" ht="19.5" customHeight="1" thickBot="1" x14ac:dyDescent="0.35">
      <c r="B57" s="22" t="s">
        <v>100</v>
      </c>
      <c r="C57" s="149" t="s">
        <v>128</v>
      </c>
      <c r="D57" s="18">
        <f>F57-7</f>
        <v>46234</v>
      </c>
      <c r="E57" s="18">
        <f>F57</f>
        <v>46241</v>
      </c>
      <c r="F57" s="28">
        <v>46241</v>
      </c>
      <c r="G57" s="28">
        <v>46248</v>
      </c>
      <c r="H57" s="28">
        <v>46262</v>
      </c>
      <c r="I57" s="28">
        <f t="shared" si="17"/>
        <v>46276</v>
      </c>
      <c r="J57" s="31">
        <f t="shared" si="17"/>
        <v>46290</v>
      </c>
      <c r="K57" s="8"/>
      <c r="L57" s="10"/>
    </row>
    <row r="58" spans="2:12" ht="18" customHeight="1" x14ac:dyDescent="0.3">
      <c r="B58" s="40"/>
      <c r="C58" s="91"/>
      <c r="D58" s="91"/>
      <c r="E58" s="91"/>
      <c r="F58" s="90"/>
      <c r="G58" s="43"/>
      <c r="H58" s="43"/>
      <c r="I58" s="43"/>
      <c r="J58" s="43"/>
      <c r="K58" s="43"/>
      <c r="L58" s="8"/>
    </row>
    <row r="59" spans="2:12" ht="18" customHeight="1" x14ac:dyDescent="0.3">
      <c r="B59" s="40"/>
      <c r="C59" s="41"/>
      <c r="D59" s="41"/>
      <c r="E59" s="41"/>
      <c r="F59" s="42"/>
      <c r="G59" s="43"/>
      <c r="H59" s="43"/>
      <c r="I59" s="43"/>
      <c r="J59" s="43"/>
      <c r="K59" s="43"/>
      <c r="L59" s="8"/>
    </row>
    <row r="60" spans="2:12" ht="25.5" customHeight="1" thickBot="1" x14ac:dyDescent="0.55000000000000004">
      <c r="B60" s="220" t="s">
        <v>18</v>
      </c>
      <c r="C60" s="220"/>
      <c r="D60" s="220"/>
      <c r="E60" s="220"/>
      <c r="F60" s="220"/>
      <c r="G60" s="220"/>
      <c r="H60" s="220"/>
      <c r="I60" s="220"/>
      <c r="J60" s="220"/>
      <c r="K60" s="172"/>
      <c r="L60" s="8"/>
    </row>
    <row r="61" spans="2:12" ht="18" customHeight="1" thickBot="1" x14ac:dyDescent="0.3">
      <c r="B61" s="260" t="s">
        <v>3</v>
      </c>
      <c r="C61" s="210" t="s">
        <v>4</v>
      </c>
      <c r="D61" s="216" t="s">
        <v>57</v>
      </c>
      <c r="E61" s="216" t="s">
        <v>60</v>
      </c>
      <c r="F61" s="198" t="s">
        <v>25</v>
      </c>
      <c r="G61" s="198" t="s">
        <v>26</v>
      </c>
      <c r="H61" s="198" t="s">
        <v>15</v>
      </c>
      <c r="I61" s="198" t="s">
        <v>43</v>
      </c>
      <c r="J61" s="198" t="s">
        <v>19</v>
      </c>
      <c r="K61" s="8"/>
      <c r="L61" s="10"/>
    </row>
    <row r="62" spans="2:12" ht="18" customHeight="1" thickBot="1" x14ac:dyDescent="0.3">
      <c r="B62" s="255"/>
      <c r="C62" s="256"/>
      <c r="D62" s="217"/>
      <c r="E62" s="217"/>
      <c r="F62" s="258"/>
      <c r="G62" s="258"/>
      <c r="H62" s="258"/>
      <c r="I62" s="199"/>
      <c r="J62" s="258"/>
      <c r="K62" s="8"/>
      <c r="L62" s="10"/>
    </row>
    <row r="63" spans="2:12" ht="19.5" customHeight="1" x14ac:dyDescent="0.3">
      <c r="B63" s="304" t="s">
        <v>35</v>
      </c>
      <c r="C63" s="150" t="s">
        <v>105</v>
      </c>
      <c r="D63" s="80">
        <f t="shared" ref="D63:D66" si="18">F63-7</f>
        <v>46209</v>
      </c>
      <c r="E63" s="80">
        <f>F63</f>
        <v>46216</v>
      </c>
      <c r="F63" s="64">
        <v>46216</v>
      </c>
      <c r="G63" s="64">
        <v>46224</v>
      </c>
      <c r="H63" s="64">
        <v>46236</v>
      </c>
      <c r="I63" s="64">
        <f>G63+48</f>
        <v>46272</v>
      </c>
      <c r="J63" s="65">
        <f>G63+45</f>
        <v>46269</v>
      </c>
      <c r="K63" s="8"/>
      <c r="L63" s="10"/>
    </row>
    <row r="64" spans="2:12" ht="19.5" customHeight="1" x14ac:dyDescent="0.3">
      <c r="B64" s="21" t="s">
        <v>37</v>
      </c>
      <c r="C64" s="148" t="s">
        <v>110</v>
      </c>
      <c r="D64" s="83">
        <f t="shared" si="18"/>
        <v>46224</v>
      </c>
      <c r="E64" s="83">
        <f t="shared" ref="E64:E66" si="19">F64</f>
        <v>46231</v>
      </c>
      <c r="F64" s="33">
        <v>46231</v>
      </c>
      <c r="G64" s="33">
        <v>46238</v>
      </c>
      <c r="H64" s="33">
        <v>46248</v>
      </c>
      <c r="I64" s="33">
        <f t="shared" ref="I64:I66" si="20">G64+48</f>
        <v>46286</v>
      </c>
      <c r="J64" s="30">
        <f t="shared" ref="J64:J66" si="21">G64+45</f>
        <v>46283</v>
      </c>
      <c r="K64" s="8"/>
      <c r="L64" s="10"/>
    </row>
    <row r="65" spans="2:12" ht="19.5" customHeight="1" x14ac:dyDescent="0.3">
      <c r="B65" s="21" t="s">
        <v>67</v>
      </c>
      <c r="C65" s="148" t="s">
        <v>127</v>
      </c>
      <c r="D65" s="83">
        <f t="shared" si="18"/>
        <v>46230</v>
      </c>
      <c r="E65" s="83">
        <f t="shared" si="19"/>
        <v>46237</v>
      </c>
      <c r="F65" s="33">
        <v>46237</v>
      </c>
      <c r="G65" s="33">
        <v>46244</v>
      </c>
      <c r="H65" s="33">
        <v>46255</v>
      </c>
      <c r="I65" s="33">
        <f t="shared" si="20"/>
        <v>46292</v>
      </c>
      <c r="J65" s="30">
        <f t="shared" si="21"/>
        <v>46289</v>
      </c>
      <c r="K65" s="8"/>
      <c r="L65" s="10"/>
    </row>
    <row r="66" spans="2:12" ht="19.5" customHeight="1" thickBot="1" x14ac:dyDescent="0.35">
      <c r="B66" s="22" t="s">
        <v>100</v>
      </c>
      <c r="C66" s="149" t="s">
        <v>128</v>
      </c>
      <c r="D66" s="18">
        <f>F66-7</f>
        <v>46234</v>
      </c>
      <c r="E66" s="18">
        <f>F66</f>
        <v>46241</v>
      </c>
      <c r="F66" s="28">
        <v>46241</v>
      </c>
      <c r="G66" s="28">
        <v>46248</v>
      </c>
      <c r="H66" s="28">
        <v>46262</v>
      </c>
      <c r="I66" s="28">
        <f t="shared" si="20"/>
        <v>46296</v>
      </c>
      <c r="J66" s="31">
        <f t="shared" si="21"/>
        <v>46293</v>
      </c>
      <c r="K66" s="8"/>
      <c r="L66" s="10"/>
    </row>
    <row r="67" spans="2:12" ht="20.25" customHeight="1" x14ac:dyDescent="0.3">
      <c r="B67" s="40"/>
      <c r="C67" s="41"/>
      <c r="D67" s="41"/>
      <c r="E67" s="41"/>
      <c r="F67" s="46"/>
      <c r="G67" s="43"/>
      <c r="H67" s="43"/>
      <c r="I67" s="43"/>
      <c r="J67" s="43"/>
      <c r="K67" s="43"/>
      <c r="L67" s="8"/>
    </row>
    <row r="68" spans="2:12" ht="24.75" customHeight="1" thickBot="1" x14ac:dyDescent="0.55000000000000004">
      <c r="B68" s="220" t="s">
        <v>20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"/>
    </row>
    <row r="69" spans="2:12" ht="20.25" customHeight="1" thickBot="1" x14ac:dyDescent="0.3">
      <c r="B69" s="260" t="s">
        <v>3</v>
      </c>
      <c r="C69" s="210" t="s">
        <v>4</v>
      </c>
      <c r="D69" s="216" t="s">
        <v>57</v>
      </c>
      <c r="E69" s="216" t="s">
        <v>60</v>
      </c>
      <c r="F69" s="198" t="s">
        <v>25</v>
      </c>
      <c r="G69" s="198" t="s">
        <v>26</v>
      </c>
      <c r="H69" s="198" t="s">
        <v>15</v>
      </c>
      <c r="I69" s="193" t="s">
        <v>61</v>
      </c>
      <c r="J69" s="198" t="s">
        <v>62</v>
      </c>
      <c r="K69" s="198" t="s">
        <v>42</v>
      </c>
      <c r="L69" s="8"/>
    </row>
    <row r="70" spans="2:12" ht="20.25" customHeight="1" thickBot="1" x14ac:dyDescent="0.3">
      <c r="B70" s="214"/>
      <c r="C70" s="216"/>
      <c r="D70" s="219"/>
      <c r="E70" s="219"/>
      <c r="F70" s="193"/>
      <c r="G70" s="193"/>
      <c r="H70" s="193"/>
      <c r="I70" s="197"/>
      <c r="J70" s="193"/>
      <c r="K70" s="246"/>
      <c r="L70" s="8"/>
    </row>
    <row r="71" spans="2:12" ht="19.5" customHeight="1" x14ac:dyDescent="0.3">
      <c r="B71" s="304" t="s">
        <v>35</v>
      </c>
      <c r="C71" s="150" t="s">
        <v>105</v>
      </c>
      <c r="D71" s="80">
        <f t="shared" ref="D71:D74" si="22">F71-7</f>
        <v>46209</v>
      </c>
      <c r="E71" s="80">
        <f>F71</f>
        <v>46216</v>
      </c>
      <c r="F71" s="64">
        <v>46216</v>
      </c>
      <c r="G71" s="64">
        <v>46224</v>
      </c>
      <c r="H71" s="64">
        <v>46236</v>
      </c>
      <c r="I71" s="64">
        <f>G71+45</f>
        <v>46269</v>
      </c>
      <c r="J71" s="64">
        <f>G71+48</f>
        <v>46272</v>
      </c>
      <c r="K71" s="65">
        <f>G71+51</f>
        <v>46275</v>
      </c>
      <c r="L71" s="8"/>
    </row>
    <row r="72" spans="2:12" ht="19.5" customHeight="1" x14ac:dyDescent="0.3">
      <c r="B72" s="21" t="s">
        <v>37</v>
      </c>
      <c r="C72" s="148" t="s">
        <v>110</v>
      </c>
      <c r="D72" s="83">
        <f t="shared" si="22"/>
        <v>46224</v>
      </c>
      <c r="E72" s="83">
        <f t="shared" ref="E72:E74" si="23">F72</f>
        <v>46231</v>
      </c>
      <c r="F72" s="33">
        <v>46231</v>
      </c>
      <c r="G72" s="33">
        <v>46238</v>
      </c>
      <c r="H72" s="33">
        <v>46248</v>
      </c>
      <c r="I72" s="33">
        <f t="shared" ref="I72:I74" si="24">G72+45</f>
        <v>46283</v>
      </c>
      <c r="J72" s="33">
        <f t="shared" ref="J72:J74" si="25">G72+48</f>
        <v>46286</v>
      </c>
      <c r="K72" s="30">
        <f>G72+51</f>
        <v>46289</v>
      </c>
      <c r="L72" s="8"/>
    </row>
    <row r="73" spans="2:12" ht="19.5" customHeight="1" x14ac:dyDescent="0.3">
      <c r="B73" s="21" t="s">
        <v>67</v>
      </c>
      <c r="C73" s="148" t="s">
        <v>127</v>
      </c>
      <c r="D73" s="83">
        <f t="shared" si="22"/>
        <v>46230</v>
      </c>
      <c r="E73" s="83">
        <f t="shared" si="23"/>
        <v>46237</v>
      </c>
      <c r="F73" s="33">
        <v>46237</v>
      </c>
      <c r="G73" s="33">
        <v>46244</v>
      </c>
      <c r="H73" s="33">
        <v>46255</v>
      </c>
      <c r="I73" s="33">
        <f t="shared" si="24"/>
        <v>46289</v>
      </c>
      <c r="J73" s="33">
        <f t="shared" si="25"/>
        <v>46292</v>
      </c>
      <c r="K73" s="30">
        <f>G73+51</f>
        <v>46295</v>
      </c>
      <c r="L73" s="8"/>
    </row>
    <row r="74" spans="2:12" ht="19.5" customHeight="1" thickBot="1" x14ac:dyDescent="0.35">
      <c r="B74" s="22" t="s">
        <v>100</v>
      </c>
      <c r="C74" s="149" t="s">
        <v>128</v>
      </c>
      <c r="D74" s="18">
        <f>F74-7</f>
        <v>46234</v>
      </c>
      <c r="E74" s="18">
        <f>F74</f>
        <v>46241</v>
      </c>
      <c r="F74" s="28">
        <v>46241</v>
      </c>
      <c r="G74" s="28">
        <v>46248</v>
      </c>
      <c r="H74" s="28">
        <v>46262</v>
      </c>
      <c r="I74" s="28">
        <f t="shared" si="24"/>
        <v>46293</v>
      </c>
      <c r="J74" s="28">
        <f t="shared" si="25"/>
        <v>46296</v>
      </c>
      <c r="K74" s="31">
        <f t="shared" ref="K74" si="26">G74+51</f>
        <v>46299</v>
      </c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12.75" customHeight="1" x14ac:dyDescent="0.2">
      <c r="B87" s="37"/>
      <c r="C87" s="38"/>
      <c r="D87" s="38"/>
      <c r="E87" s="38"/>
      <c r="F87" s="39"/>
      <c r="G87" s="39"/>
      <c r="H87" s="29"/>
      <c r="I87" s="29"/>
      <c r="J87" s="34"/>
      <c r="K87" s="8"/>
      <c r="L87" s="8"/>
    </row>
    <row r="88" spans="2:12" ht="24.75" customHeight="1" thickBot="1" x14ac:dyDescent="0.55000000000000004">
      <c r="B88" s="207" t="s">
        <v>21</v>
      </c>
      <c r="C88" s="207"/>
      <c r="D88" s="207"/>
      <c r="E88" s="207"/>
      <c r="F88" s="207"/>
      <c r="G88" s="207"/>
      <c r="H88" s="207"/>
      <c r="I88" s="207"/>
      <c r="J88" s="207"/>
      <c r="K88" s="11"/>
      <c r="L88" s="8"/>
    </row>
    <row r="89" spans="2:12" ht="12.75" customHeight="1" thickBot="1" x14ac:dyDescent="0.3">
      <c r="B89" s="260" t="s">
        <v>3</v>
      </c>
      <c r="C89" s="210" t="s">
        <v>4</v>
      </c>
      <c r="D89" s="216" t="s">
        <v>60</v>
      </c>
      <c r="E89" s="198" t="s">
        <v>25</v>
      </c>
      <c r="F89" s="198" t="s">
        <v>26</v>
      </c>
      <c r="G89" s="198" t="s">
        <v>22</v>
      </c>
      <c r="H89" s="205"/>
      <c r="I89" s="174"/>
      <c r="J89" s="8"/>
      <c r="K89" s="8"/>
      <c r="L89" s="8"/>
    </row>
    <row r="90" spans="2:12" ht="44.25" customHeight="1" thickBot="1" x14ac:dyDescent="0.3">
      <c r="B90" s="255"/>
      <c r="C90" s="256"/>
      <c r="D90" s="217"/>
      <c r="E90" s="258"/>
      <c r="F90" s="258"/>
      <c r="G90" s="258"/>
      <c r="H90" s="205"/>
      <c r="I90" s="175"/>
      <c r="J90" s="8"/>
      <c r="K90" s="8"/>
      <c r="L90" s="8"/>
    </row>
    <row r="91" spans="2:12" ht="20.25" customHeight="1" x14ac:dyDescent="0.3">
      <c r="B91" s="78" t="s">
        <v>119</v>
      </c>
      <c r="C91" s="120">
        <v>2613</v>
      </c>
      <c r="D91" s="33">
        <f>E91</f>
        <v>46211</v>
      </c>
      <c r="E91" s="33">
        <v>46211</v>
      </c>
      <c r="F91" s="33">
        <v>46215</v>
      </c>
      <c r="G91" s="30">
        <v>46224</v>
      </c>
      <c r="H91" s="43"/>
      <c r="I91" s="43"/>
      <c r="J91" s="8"/>
      <c r="K91" s="8"/>
      <c r="L91" s="8"/>
    </row>
    <row r="92" spans="2:12" ht="20.25" customHeight="1" x14ac:dyDescent="0.3">
      <c r="B92" s="78" t="s">
        <v>74</v>
      </c>
      <c r="C92" s="120">
        <v>2613</v>
      </c>
      <c r="D92" s="33">
        <f>E92</f>
        <v>46218</v>
      </c>
      <c r="E92" s="33">
        <v>46218</v>
      </c>
      <c r="F92" s="33">
        <v>46222</v>
      </c>
      <c r="G92" s="30">
        <v>46231</v>
      </c>
      <c r="H92" s="43"/>
      <c r="I92" s="43"/>
      <c r="J92" s="8"/>
      <c r="K92" s="8"/>
      <c r="L92" s="8"/>
    </row>
    <row r="93" spans="2:12" ht="20.25" customHeight="1" x14ac:dyDescent="0.3">
      <c r="B93" s="78" t="s">
        <v>68</v>
      </c>
      <c r="C93" s="296">
        <v>2615</v>
      </c>
      <c r="D93" s="288">
        <f>E93</f>
        <v>46225</v>
      </c>
      <c r="E93" s="288">
        <v>46225</v>
      </c>
      <c r="F93" s="288">
        <v>46229</v>
      </c>
      <c r="G93" s="30">
        <v>46238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0">
        <v>2615</v>
      </c>
      <c r="D94" s="33">
        <f>E94</f>
        <v>46232</v>
      </c>
      <c r="E94" s="33">
        <v>46232</v>
      </c>
      <c r="F94" s="33">
        <v>46236</v>
      </c>
      <c r="G94" s="30">
        <v>46245</v>
      </c>
      <c r="H94" s="43"/>
      <c r="I94" s="43"/>
      <c r="J94" s="8"/>
      <c r="K94" s="8"/>
      <c r="L94" s="8"/>
    </row>
    <row r="95" spans="2:12" ht="20.25" customHeight="1" thickBot="1" x14ac:dyDescent="0.35">
      <c r="B95" s="77" t="s">
        <v>119</v>
      </c>
      <c r="C95" s="106">
        <v>2615</v>
      </c>
      <c r="D95" s="28">
        <f>E95</f>
        <v>46238</v>
      </c>
      <c r="E95" s="28">
        <v>46238</v>
      </c>
      <c r="F95" s="28">
        <v>46243</v>
      </c>
      <c r="G95" s="31">
        <v>46252</v>
      </c>
      <c r="H95" s="43"/>
      <c r="I95" s="43"/>
      <c r="J95" s="8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7"/>
      <c r="L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  <c r="M123" s="70"/>
    </row>
    <row r="124" spans="2:13" ht="18" customHeight="1" x14ac:dyDescent="0.25">
      <c r="B124" s="6"/>
      <c r="C124" s="6"/>
      <c r="D124" s="6"/>
      <c r="E124" s="6"/>
      <c r="F124" s="7"/>
      <c r="G124" s="203"/>
      <c r="H124" s="203"/>
      <c r="I124" s="203"/>
      <c r="J124" s="203"/>
      <c r="K124" s="7"/>
    </row>
    <row r="125" spans="2:13" ht="18" customHeight="1" x14ac:dyDescent="0.25">
      <c r="B125" s="6"/>
      <c r="C125" s="6"/>
      <c r="D125" s="6"/>
      <c r="E125" s="6"/>
      <c r="F125" s="7"/>
      <c r="G125" s="7"/>
      <c r="H125" s="7"/>
      <c r="I125" s="7"/>
      <c r="J125" s="7"/>
      <c r="K125" s="7"/>
    </row>
    <row r="126" spans="2:13" ht="18" customHeight="1" x14ac:dyDescent="0.25">
      <c r="B126" s="6"/>
      <c r="C126" s="6"/>
      <c r="D126" s="6"/>
      <c r="E126" s="6"/>
      <c r="F126" s="7"/>
      <c r="G126" s="259"/>
      <c r="H126" s="259"/>
      <c r="I126" s="259"/>
      <c r="J126" s="259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259"/>
      <c r="H129" s="259"/>
      <c r="I129" s="259"/>
      <c r="J129" s="259"/>
      <c r="K129" s="7"/>
    </row>
    <row r="130" spans="2:11" ht="18" customHeight="1" x14ac:dyDescent="0.25">
      <c r="B130" s="6"/>
      <c r="C130" s="6"/>
      <c r="D130" s="6"/>
      <c r="E130" s="6"/>
      <c r="F130" s="7"/>
      <c r="G130" s="259"/>
      <c r="H130" s="259"/>
      <c r="I130" s="259"/>
      <c r="J130" s="259"/>
      <c r="K130" s="7"/>
    </row>
    <row r="131" spans="2:11" ht="18" customHeight="1" x14ac:dyDescent="0.25">
      <c r="B131" s="6"/>
      <c r="C131" s="6"/>
      <c r="D131" s="6"/>
      <c r="E131" s="6"/>
      <c r="F131" s="7"/>
      <c r="G131" s="202"/>
      <c r="H131" s="202"/>
      <c r="I131" s="202"/>
      <c r="J131" s="202"/>
      <c r="K131" s="7"/>
    </row>
    <row r="132" spans="2:11" ht="18" customHeight="1" x14ac:dyDescent="0.25">
      <c r="B132" s="6"/>
      <c r="C132" s="6"/>
      <c r="D132" s="6"/>
      <c r="E132" s="6"/>
      <c r="F132" s="7"/>
      <c r="G132" s="202"/>
      <c r="H132" s="202"/>
      <c r="I132" s="202"/>
      <c r="J132" s="202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2.75" customHeight="1" x14ac:dyDescent="0.25"/>
    <row r="156" spans="2:11" ht="12.75" customHeight="1" x14ac:dyDescent="0.25"/>
    <row r="165" ht="12.75" customHeight="1" x14ac:dyDescent="0.25"/>
    <row r="167" ht="12.75" customHeight="1" x14ac:dyDescent="0.25"/>
    <row r="173" ht="12.75" customHeight="1" x14ac:dyDescent="0.25"/>
    <row r="176" ht="12.75" customHeight="1" x14ac:dyDescent="0.25"/>
    <row r="181" ht="12.75" customHeight="1" x14ac:dyDescent="0.25"/>
    <row r="184" ht="12.75" customHeight="1" x14ac:dyDescent="0.25"/>
    <row r="190" ht="12.75" customHeight="1" x14ac:dyDescent="0.25"/>
  </sheetData>
  <mergeCells count="82">
    <mergeCell ref="I21:I22"/>
    <mergeCell ref="E21:E22"/>
    <mergeCell ref="B61:B62"/>
    <mergeCell ref="B28:K28"/>
    <mergeCell ref="J52:J53"/>
    <mergeCell ref="I61:I62"/>
    <mergeCell ref="B51:J51"/>
    <mergeCell ref="B60:J60"/>
    <mergeCell ref="D52:D53"/>
    <mergeCell ref="D61:D62"/>
    <mergeCell ref="J29:J30"/>
    <mergeCell ref="K29:K30"/>
    <mergeCell ref="J61:J62"/>
    <mergeCell ref="B52:B53"/>
    <mergeCell ref="C52:C53"/>
    <mergeCell ref="H52:H53"/>
    <mergeCell ref="B29:B30"/>
    <mergeCell ref="C61:C62"/>
    <mergeCell ref="B27:H27"/>
    <mergeCell ref="B20:H20"/>
    <mergeCell ref="B21:B22"/>
    <mergeCell ref="C21:C22"/>
    <mergeCell ref="F21:F22"/>
    <mergeCell ref="G21:G22"/>
    <mergeCell ref="D21:D22"/>
    <mergeCell ref="H21:H22"/>
    <mergeCell ref="F61:F62"/>
    <mergeCell ref="G61:G62"/>
    <mergeCell ref="H61:H62"/>
    <mergeCell ref="C29:C30"/>
    <mergeCell ref="B68:K68"/>
    <mergeCell ref="B69:B70"/>
    <mergeCell ref="C69:C70"/>
    <mergeCell ref="F69:F70"/>
    <mergeCell ref="G69:G70"/>
    <mergeCell ref="H69:H70"/>
    <mergeCell ref="I69:I70"/>
    <mergeCell ref="J69:J70"/>
    <mergeCell ref="K69:K70"/>
    <mergeCell ref="D69:D70"/>
    <mergeCell ref="E69:E70"/>
    <mergeCell ref="G129:J129"/>
    <mergeCell ref="G130:J130"/>
    <mergeCell ref="G131:J131"/>
    <mergeCell ref="G132:J132"/>
    <mergeCell ref="B88:J88"/>
    <mergeCell ref="B89:B90"/>
    <mergeCell ref="C89:C90"/>
    <mergeCell ref="D89:D90"/>
    <mergeCell ref="F89:F90"/>
    <mergeCell ref="G89:G90"/>
    <mergeCell ref="H89:H90"/>
    <mergeCell ref="E89:E90"/>
    <mergeCell ref="G124:J124"/>
    <mergeCell ref="G126:J126"/>
    <mergeCell ref="I29:I30"/>
    <mergeCell ref="D29:D30"/>
    <mergeCell ref="E61:E62"/>
    <mergeCell ref="E52:E53"/>
    <mergeCell ref="E29:E30"/>
    <mergeCell ref="F29:F30"/>
    <mergeCell ref="G29:G30"/>
    <mergeCell ref="H29:H30"/>
    <mergeCell ref="I52:I53"/>
    <mergeCell ref="F52:F53"/>
    <mergeCell ref="G52:G53"/>
    <mergeCell ref="M11:M12"/>
    <mergeCell ref="E11:E12"/>
    <mergeCell ref="J11:J12"/>
    <mergeCell ref="F11:F12"/>
    <mergeCell ref="K11:K12"/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28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ht="33" customHeight="1" thickBot="1" x14ac:dyDescent="0.55000000000000004">
      <c r="B9" s="220" t="s">
        <v>2</v>
      </c>
      <c r="C9" s="220"/>
      <c r="D9" s="220"/>
      <c r="E9" s="220"/>
      <c r="F9" s="220"/>
      <c r="G9" s="220"/>
      <c r="H9" s="220"/>
      <c r="I9" s="220"/>
      <c r="J9" s="220"/>
      <c r="K9" s="8"/>
    </row>
    <row r="10" spans="1:12" ht="15.75" customHeight="1" x14ac:dyDescent="0.25">
      <c r="B10" s="208" t="s">
        <v>3</v>
      </c>
      <c r="C10" s="224" t="s">
        <v>4</v>
      </c>
      <c r="D10" s="249" t="s">
        <v>60</v>
      </c>
      <c r="E10" s="200" t="s">
        <v>25</v>
      </c>
      <c r="F10" s="200" t="s">
        <v>29</v>
      </c>
      <c r="G10" s="198" t="s">
        <v>7</v>
      </c>
      <c r="H10" s="212" t="s">
        <v>39</v>
      </c>
      <c r="I10" s="212" t="s">
        <v>53</v>
      </c>
      <c r="J10" s="193" t="s">
        <v>44</v>
      </c>
      <c r="K10" s="8"/>
      <c r="L10" s="9"/>
    </row>
    <row r="11" spans="1:12" ht="25.5" customHeight="1" thickBot="1" x14ac:dyDescent="0.3">
      <c r="B11" s="209"/>
      <c r="C11" s="225"/>
      <c r="D11" s="250"/>
      <c r="E11" s="201"/>
      <c r="F11" s="201"/>
      <c r="G11" s="199"/>
      <c r="H11" s="244"/>
      <c r="I11" s="244"/>
      <c r="J11" s="197"/>
      <c r="K11" s="8"/>
      <c r="L11" s="10"/>
    </row>
    <row r="12" spans="1:12" s="14" customFormat="1" ht="19.5" customHeight="1" x14ac:dyDescent="0.3">
      <c r="A12" s="71"/>
      <c r="B12" s="15" t="s">
        <v>96</v>
      </c>
      <c r="C12" s="148" t="s">
        <v>102</v>
      </c>
      <c r="D12" s="83">
        <f t="shared" ref="D12:D15" si="0">E12</f>
        <v>46225</v>
      </c>
      <c r="E12" s="188">
        <v>46225</v>
      </c>
      <c r="F12" s="188">
        <v>46231</v>
      </c>
      <c r="G12" s="189">
        <v>46239</v>
      </c>
      <c r="H12" s="112">
        <f>(F12+28)</f>
        <v>46259</v>
      </c>
      <c r="I12" s="112">
        <f t="shared" ref="I12:I13" si="1">F12+28</f>
        <v>46259</v>
      </c>
      <c r="J12" s="127">
        <f t="shared" ref="J12:J13" si="2">(F12+30)</f>
        <v>46261</v>
      </c>
      <c r="K12" s="8"/>
      <c r="L12" s="13"/>
    </row>
    <row r="13" spans="1:12" s="14" customFormat="1" ht="19.5" customHeight="1" x14ac:dyDescent="0.3">
      <c r="A13" s="70"/>
      <c r="B13" s="15" t="s">
        <v>108</v>
      </c>
      <c r="C13" s="148" t="s">
        <v>109</v>
      </c>
      <c r="D13" s="83">
        <f t="shared" si="0"/>
        <v>46233</v>
      </c>
      <c r="E13" s="188">
        <v>46233</v>
      </c>
      <c r="F13" s="188">
        <v>46240</v>
      </c>
      <c r="G13" s="189">
        <v>46253</v>
      </c>
      <c r="H13" s="126">
        <f>(F13+28)</f>
        <v>46268</v>
      </c>
      <c r="I13" s="126">
        <f t="shared" si="1"/>
        <v>46268</v>
      </c>
      <c r="J13" s="94">
        <f t="shared" si="2"/>
        <v>46270</v>
      </c>
      <c r="K13" s="8"/>
      <c r="L13" s="13"/>
    </row>
    <row r="14" spans="1:12" s="14" customFormat="1" ht="19.149999999999999" customHeight="1" x14ac:dyDescent="0.3">
      <c r="A14" s="70"/>
      <c r="B14" s="15" t="s">
        <v>73</v>
      </c>
      <c r="C14" s="148" t="s">
        <v>111</v>
      </c>
      <c r="D14" s="83">
        <f t="shared" si="0"/>
        <v>46254</v>
      </c>
      <c r="E14" s="188">
        <v>46254</v>
      </c>
      <c r="F14" s="188">
        <v>46261</v>
      </c>
      <c r="G14" s="189">
        <v>46274</v>
      </c>
      <c r="H14" s="126">
        <f>(F14+28)</f>
        <v>46289</v>
      </c>
      <c r="I14" s="126">
        <f>F14+28</f>
        <v>46289</v>
      </c>
      <c r="J14" s="94">
        <f>(F14+30)</f>
        <v>46291</v>
      </c>
      <c r="K14" s="8"/>
      <c r="L14" s="13"/>
    </row>
    <row r="15" spans="1:12" s="14" customFormat="1" ht="19.149999999999999" customHeight="1" x14ac:dyDescent="0.3">
      <c r="A15" s="70"/>
      <c r="B15" s="15" t="s">
        <v>96</v>
      </c>
      <c r="C15" s="291" t="s">
        <v>112</v>
      </c>
      <c r="D15" s="292">
        <f t="shared" si="0"/>
        <v>46268</v>
      </c>
      <c r="E15" s="293">
        <v>46268</v>
      </c>
      <c r="F15" s="293">
        <v>46275</v>
      </c>
      <c r="G15" s="294">
        <v>46288</v>
      </c>
      <c r="H15" s="126">
        <f>(F15+28)</f>
        <v>46303</v>
      </c>
      <c r="I15" s="126">
        <f>F15+28</f>
        <v>46303</v>
      </c>
      <c r="J15" s="94">
        <f>(F15+30)</f>
        <v>46305</v>
      </c>
      <c r="K15" s="8"/>
      <c r="L15" s="13"/>
    </row>
    <row r="16" spans="1:12" s="14" customFormat="1" ht="19.5" customHeight="1" thickBot="1" x14ac:dyDescent="0.35">
      <c r="A16" s="70"/>
      <c r="B16" s="17" t="s">
        <v>108</v>
      </c>
      <c r="C16" s="149" t="s">
        <v>144</v>
      </c>
      <c r="D16" s="18">
        <f>E16</f>
        <v>46282</v>
      </c>
      <c r="E16" s="160">
        <v>46282</v>
      </c>
      <c r="F16" s="160">
        <v>46289</v>
      </c>
      <c r="G16" s="125">
        <v>46302</v>
      </c>
      <c r="H16" s="97">
        <f>(F16+28)</f>
        <v>46317</v>
      </c>
      <c r="I16" s="97">
        <f>F16+28</f>
        <v>46317</v>
      </c>
      <c r="J16" s="98">
        <f>(F16+30)</f>
        <v>46319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64" t="s">
        <v>3</v>
      </c>
      <c r="C19" s="249" t="s">
        <v>4</v>
      </c>
      <c r="D19" s="249" t="s">
        <v>60</v>
      </c>
      <c r="E19" s="212" t="s">
        <v>25</v>
      </c>
      <c r="F19" s="212" t="s">
        <v>29</v>
      </c>
      <c r="G19" s="212" t="s">
        <v>15</v>
      </c>
      <c r="H19" s="200" t="s">
        <v>9</v>
      </c>
      <c r="I19" s="200" t="s">
        <v>46</v>
      </c>
      <c r="J19" s="200" t="s">
        <v>16</v>
      </c>
      <c r="K19" s="198" t="s">
        <v>17</v>
      </c>
      <c r="L19" s="178"/>
    </row>
    <row r="20" spans="1:12" ht="25.5" customHeight="1" thickBot="1" x14ac:dyDescent="0.3">
      <c r="B20" s="265"/>
      <c r="C20" s="250"/>
      <c r="D20" s="250"/>
      <c r="E20" s="213"/>
      <c r="F20" s="213"/>
      <c r="G20" s="213"/>
      <c r="H20" s="262"/>
      <c r="I20" s="262"/>
      <c r="J20" s="262"/>
      <c r="K20" s="258"/>
      <c r="L20" s="178"/>
    </row>
    <row r="21" spans="1:12" ht="19.5" customHeight="1" x14ac:dyDescent="0.3">
      <c r="B21" s="15" t="s">
        <v>67</v>
      </c>
      <c r="C21" s="148" t="s">
        <v>99</v>
      </c>
      <c r="D21" s="83">
        <f>E21</f>
        <v>46206</v>
      </c>
      <c r="E21" s="33">
        <v>46206</v>
      </c>
      <c r="F21" s="181">
        <v>46214</v>
      </c>
      <c r="G21" s="181">
        <v>46227</v>
      </c>
      <c r="H21" s="64">
        <f>F21+26</f>
        <v>46240</v>
      </c>
      <c r="I21" s="64">
        <f t="shared" ref="I21:I26" si="3">F21+27</f>
        <v>46241</v>
      </c>
      <c r="J21" s="64">
        <f t="shared" ref="J21:J26" si="4">F21+25</f>
        <v>46239</v>
      </c>
      <c r="K21" s="65">
        <f>F21+28</f>
        <v>46242</v>
      </c>
      <c r="L21" s="178"/>
    </row>
    <row r="22" spans="1:12" ht="19.5" customHeight="1" x14ac:dyDescent="0.3">
      <c r="B22" s="15" t="s">
        <v>49</v>
      </c>
      <c r="C22" s="148" t="s">
        <v>107</v>
      </c>
      <c r="D22" s="83">
        <f t="shared" ref="D22:D23" si="5">E22</f>
        <v>46226</v>
      </c>
      <c r="E22" s="33">
        <v>46226</v>
      </c>
      <c r="F22" s="181">
        <v>46232</v>
      </c>
      <c r="G22" s="181">
        <v>46241</v>
      </c>
      <c r="H22" s="33">
        <f t="shared" ref="H22:H26" si="6">F22+26</f>
        <v>46258</v>
      </c>
      <c r="I22" s="33">
        <f t="shared" si="3"/>
        <v>46259</v>
      </c>
      <c r="J22" s="33">
        <f t="shared" si="4"/>
        <v>46257</v>
      </c>
      <c r="K22" s="30">
        <f t="shared" ref="K22:K26" si="7">F22+28</f>
        <v>46260</v>
      </c>
      <c r="L22" s="178"/>
    </row>
    <row r="23" spans="1:12" ht="19.5" customHeight="1" x14ac:dyDescent="0.3">
      <c r="B23" s="15" t="s">
        <v>67</v>
      </c>
      <c r="C23" s="148" t="s">
        <v>127</v>
      </c>
      <c r="D23" s="83">
        <f t="shared" si="5"/>
        <v>46231</v>
      </c>
      <c r="E23" s="33">
        <v>46231</v>
      </c>
      <c r="F23" s="191">
        <v>46246</v>
      </c>
      <c r="G23" s="191">
        <v>46255</v>
      </c>
      <c r="H23" s="33">
        <f t="shared" si="6"/>
        <v>46272</v>
      </c>
      <c r="I23" s="33">
        <f t="shared" si="3"/>
        <v>46273</v>
      </c>
      <c r="J23" s="33">
        <f t="shared" si="4"/>
        <v>46271</v>
      </c>
      <c r="K23" s="30">
        <f t="shared" si="7"/>
        <v>46274</v>
      </c>
      <c r="L23" s="178"/>
    </row>
    <row r="24" spans="1:12" ht="19.5" customHeight="1" x14ac:dyDescent="0.3">
      <c r="A24" s="10"/>
      <c r="B24" s="15" t="s">
        <v>100</v>
      </c>
      <c r="C24" s="148" t="s">
        <v>128</v>
      </c>
      <c r="D24" s="83">
        <f>E24</f>
        <v>46245</v>
      </c>
      <c r="E24" s="33">
        <v>46245</v>
      </c>
      <c r="F24" s="191">
        <v>46250</v>
      </c>
      <c r="G24" s="191">
        <v>46262</v>
      </c>
      <c r="H24" s="33">
        <f t="shared" si="6"/>
        <v>46276</v>
      </c>
      <c r="I24" s="33">
        <f t="shared" si="3"/>
        <v>46277</v>
      </c>
      <c r="J24" s="33">
        <f t="shared" si="4"/>
        <v>46275</v>
      </c>
      <c r="K24" s="30">
        <f t="shared" si="7"/>
        <v>46278</v>
      </c>
      <c r="L24" s="178"/>
    </row>
    <row r="25" spans="1:12" ht="19.5" customHeight="1" x14ac:dyDescent="0.3">
      <c r="A25" s="10"/>
      <c r="B25" s="15" t="s">
        <v>35</v>
      </c>
      <c r="C25" s="148" t="s">
        <v>129</v>
      </c>
      <c r="D25" s="83">
        <f>E25</f>
        <v>46252</v>
      </c>
      <c r="E25" s="33">
        <v>46252</v>
      </c>
      <c r="F25" s="191">
        <v>46257</v>
      </c>
      <c r="G25" s="191">
        <v>46269</v>
      </c>
      <c r="H25" s="33">
        <f t="shared" si="6"/>
        <v>46283</v>
      </c>
      <c r="I25" s="33">
        <f t="shared" si="3"/>
        <v>46284</v>
      </c>
      <c r="J25" s="33">
        <f t="shared" si="4"/>
        <v>46282</v>
      </c>
      <c r="K25" s="30">
        <f t="shared" si="7"/>
        <v>46285</v>
      </c>
      <c r="L25" s="178"/>
    </row>
    <row r="26" spans="1:12" ht="19.5" customHeight="1" thickBot="1" x14ac:dyDescent="0.35">
      <c r="B26" s="17" t="s">
        <v>49</v>
      </c>
      <c r="C26" s="149" t="s">
        <v>131</v>
      </c>
      <c r="D26" s="18">
        <f>E26</f>
        <v>46259</v>
      </c>
      <c r="E26" s="28">
        <v>46259</v>
      </c>
      <c r="F26" s="161">
        <v>46264</v>
      </c>
      <c r="G26" s="161">
        <v>46276</v>
      </c>
      <c r="H26" s="28">
        <f t="shared" si="6"/>
        <v>46290</v>
      </c>
      <c r="I26" s="28">
        <f t="shared" si="3"/>
        <v>46291</v>
      </c>
      <c r="J26" s="28">
        <f t="shared" si="4"/>
        <v>46289</v>
      </c>
      <c r="K26" s="31">
        <f t="shared" si="7"/>
        <v>46292</v>
      </c>
      <c r="L26" s="178"/>
    </row>
    <row r="27" spans="1:12" ht="18.75" x14ac:dyDescent="0.2">
      <c r="B27" s="226"/>
      <c r="C27" s="266"/>
      <c r="D27" s="86"/>
      <c r="E27" s="240"/>
      <c r="F27" s="240"/>
      <c r="G27" s="240"/>
      <c r="H27" s="104"/>
      <c r="I27" s="8"/>
      <c r="J27" s="11"/>
      <c r="K27" s="177"/>
    </row>
    <row r="28" spans="1:12" ht="18.75" x14ac:dyDescent="0.25">
      <c r="B28" s="226"/>
      <c r="C28" s="226"/>
      <c r="D28" s="85"/>
      <c r="E28" s="263"/>
      <c r="F28" s="263"/>
      <c r="G28" s="263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08" t="s">
        <v>3</v>
      </c>
      <c r="C40" s="224" t="s">
        <v>4</v>
      </c>
      <c r="D40" s="249" t="s">
        <v>60</v>
      </c>
      <c r="E40" s="200" t="s">
        <v>25</v>
      </c>
      <c r="F40" s="200" t="s">
        <v>29</v>
      </c>
      <c r="G40" s="200" t="s">
        <v>15</v>
      </c>
      <c r="H40" s="200" t="s">
        <v>40</v>
      </c>
      <c r="I40" s="198" t="s">
        <v>41</v>
      </c>
      <c r="J40" s="8"/>
      <c r="K40" s="10"/>
    </row>
    <row r="41" spans="1:12" ht="18" customHeight="1" thickBot="1" x14ac:dyDescent="0.3">
      <c r="B41" s="209"/>
      <c r="C41" s="225"/>
      <c r="D41" s="250"/>
      <c r="E41" s="201"/>
      <c r="F41" s="201"/>
      <c r="G41" s="201"/>
      <c r="H41" s="201"/>
      <c r="I41" s="199"/>
      <c r="J41" s="8"/>
      <c r="K41" s="10"/>
    </row>
    <row r="42" spans="1:12" ht="19.5" customHeight="1" x14ac:dyDescent="0.3">
      <c r="B42" s="92" t="str">
        <f t="shared" ref="B42:C44" si="8">B21</f>
        <v>OOCL BRISBANE</v>
      </c>
      <c r="C42" s="179" t="str">
        <f t="shared" si="8"/>
        <v>250N</v>
      </c>
      <c r="D42" s="80">
        <f t="shared" ref="D42:G47" si="9">D21</f>
        <v>46206</v>
      </c>
      <c r="E42" s="64">
        <f t="shared" si="9"/>
        <v>46206</v>
      </c>
      <c r="F42" s="64">
        <f t="shared" si="9"/>
        <v>46214</v>
      </c>
      <c r="G42" s="64">
        <f t="shared" si="9"/>
        <v>46227</v>
      </c>
      <c r="H42" s="64">
        <f>F42+28</f>
        <v>46242</v>
      </c>
      <c r="I42" s="65">
        <f>G42+28</f>
        <v>46255</v>
      </c>
      <c r="J42" s="8"/>
      <c r="K42" s="10"/>
    </row>
    <row r="43" spans="1:12" ht="19.5" customHeight="1" x14ac:dyDescent="0.3">
      <c r="B43" s="25" t="str">
        <f t="shared" si="8"/>
        <v>OOCL HOUSTON</v>
      </c>
      <c r="C43" s="120" t="str">
        <f t="shared" si="8"/>
        <v>219N</v>
      </c>
      <c r="D43" s="83">
        <f t="shared" si="9"/>
        <v>46226</v>
      </c>
      <c r="E43" s="33">
        <f t="shared" si="9"/>
        <v>46226</v>
      </c>
      <c r="F43" s="33">
        <f t="shared" si="9"/>
        <v>46232</v>
      </c>
      <c r="G43" s="33">
        <f t="shared" si="9"/>
        <v>46241</v>
      </c>
      <c r="H43" s="33">
        <f t="shared" ref="H43:I46" si="10">F43+28</f>
        <v>46260</v>
      </c>
      <c r="I43" s="30">
        <f>G43+28</f>
        <v>46269</v>
      </c>
      <c r="J43" s="8"/>
      <c r="K43" s="10"/>
    </row>
    <row r="44" spans="1:12" ht="19.5" customHeight="1" x14ac:dyDescent="0.3">
      <c r="B44" s="25" t="str">
        <f t="shared" si="8"/>
        <v>OOCL BRISBANE</v>
      </c>
      <c r="C44" s="120" t="str">
        <f t="shared" si="8"/>
        <v>251N</v>
      </c>
      <c r="D44" s="83">
        <f t="shared" si="9"/>
        <v>46231</v>
      </c>
      <c r="E44" s="33">
        <f t="shared" si="9"/>
        <v>46231</v>
      </c>
      <c r="F44" s="33">
        <f t="shared" si="9"/>
        <v>46246</v>
      </c>
      <c r="G44" s="33">
        <f t="shared" si="9"/>
        <v>46255</v>
      </c>
      <c r="H44" s="33">
        <f t="shared" si="10"/>
        <v>46274</v>
      </c>
      <c r="I44" s="30">
        <f t="shared" si="10"/>
        <v>46283</v>
      </c>
      <c r="J44" s="8"/>
      <c r="K44" s="10"/>
    </row>
    <row r="45" spans="1:12" ht="19.5" customHeight="1" x14ac:dyDescent="0.3">
      <c r="B45" s="25" t="str">
        <f t="shared" ref="B45:C47" si="11">B24</f>
        <v>OOCL YOKOHAMA</v>
      </c>
      <c r="C45" s="148" t="str">
        <f t="shared" si="11"/>
        <v>213N</v>
      </c>
      <c r="D45" s="83">
        <f t="shared" si="9"/>
        <v>46245</v>
      </c>
      <c r="E45" s="33">
        <f t="shared" si="9"/>
        <v>46245</v>
      </c>
      <c r="F45" s="33">
        <f t="shared" si="9"/>
        <v>46250</v>
      </c>
      <c r="G45" s="33">
        <f t="shared" si="9"/>
        <v>46262</v>
      </c>
      <c r="H45" s="33">
        <f>F45+28</f>
        <v>46278</v>
      </c>
      <c r="I45" s="30">
        <f t="shared" si="10"/>
        <v>46290</v>
      </c>
      <c r="J45" s="8"/>
      <c r="K45" s="10"/>
    </row>
    <row r="46" spans="1:12" ht="19.5" customHeight="1" x14ac:dyDescent="0.3">
      <c r="B46" s="25" t="str">
        <f t="shared" si="11"/>
        <v>KOTA LARIS</v>
      </c>
      <c r="C46" s="148" t="str">
        <f t="shared" si="11"/>
        <v>101N</v>
      </c>
      <c r="D46" s="83">
        <f t="shared" si="9"/>
        <v>46252</v>
      </c>
      <c r="E46" s="33">
        <f t="shared" si="9"/>
        <v>46252</v>
      </c>
      <c r="F46" s="33">
        <f t="shared" si="9"/>
        <v>46257</v>
      </c>
      <c r="G46" s="33">
        <f t="shared" si="9"/>
        <v>46269</v>
      </c>
      <c r="H46" s="33">
        <f>F46+28</f>
        <v>46285</v>
      </c>
      <c r="I46" s="30">
        <f t="shared" si="10"/>
        <v>46297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1"/>
        <v>OOCL HOUSTON</v>
      </c>
      <c r="C47" s="149" t="str">
        <f t="shared" si="11"/>
        <v>220N</v>
      </c>
      <c r="D47" s="18">
        <f t="shared" si="9"/>
        <v>46259</v>
      </c>
      <c r="E47" s="28">
        <f t="shared" si="9"/>
        <v>46259</v>
      </c>
      <c r="F47" s="28">
        <f t="shared" si="9"/>
        <v>46264</v>
      </c>
      <c r="G47" s="28">
        <f t="shared" si="9"/>
        <v>46276</v>
      </c>
      <c r="H47" s="28">
        <f t="shared" ref="H47" si="12">F47+45</f>
        <v>46309</v>
      </c>
      <c r="I47" s="31">
        <f>F47+28</f>
        <v>46292</v>
      </c>
      <c r="J47" s="8"/>
    </row>
    <row r="48" spans="1:12" ht="25.5" customHeight="1" thickBot="1" x14ac:dyDescent="0.55000000000000004">
      <c r="B48" s="267" t="s">
        <v>18</v>
      </c>
      <c r="C48" s="267"/>
      <c r="D48" s="267"/>
      <c r="E48" s="267"/>
      <c r="F48" s="267"/>
      <c r="G48" s="267"/>
      <c r="H48" s="267"/>
      <c r="I48" s="267"/>
      <c r="J48" s="207"/>
      <c r="K48" s="8"/>
    </row>
    <row r="49" spans="2:11" ht="18" customHeight="1" x14ac:dyDescent="0.25">
      <c r="B49" s="208" t="s">
        <v>3</v>
      </c>
      <c r="C49" s="224" t="s">
        <v>4</v>
      </c>
      <c r="D49" s="249" t="s">
        <v>60</v>
      </c>
      <c r="E49" s="200" t="s">
        <v>25</v>
      </c>
      <c r="F49" s="200" t="s">
        <v>29</v>
      </c>
      <c r="G49" s="200" t="s">
        <v>15</v>
      </c>
      <c r="H49" s="200" t="s">
        <v>43</v>
      </c>
      <c r="I49" s="198" t="s">
        <v>19</v>
      </c>
      <c r="J49" s="8"/>
      <c r="K49" s="10"/>
    </row>
    <row r="50" spans="2:11" ht="18" customHeight="1" thickBot="1" x14ac:dyDescent="0.3">
      <c r="B50" s="209"/>
      <c r="C50" s="225"/>
      <c r="D50" s="250"/>
      <c r="E50" s="201"/>
      <c r="F50" s="201"/>
      <c r="G50" s="201"/>
      <c r="H50" s="201"/>
      <c r="I50" s="199"/>
      <c r="J50" s="8"/>
      <c r="K50" s="10"/>
    </row>
    <row r="51" spans="2:11" ht="19.5" customHeight="1" x14ac:dyDescent="0.3">
      <c r="B51" s="25" t="str">
        <f>B21</f>
        <v>OOCL BRISBANE</v>
      </c>
      <c r="C51" s="148" t="str">
        <f t="shared" ref="C51:C55" si="13">C21</f>
        <v>250N</v>
      </c>
      <c r="D51" s="83">
        <f>D21</f>
        <v>46206</v>
      </c>
      <c r="E51" s="33">
        <f>E21</f>
        <v>46206</v>
      </c>
      <c r="F51" s="33">
        <f>F21</f>
        <v>46214</v>
      </c>
      <c r="G51" s="33">
        <f>G21</f>
        <v>46227</v>
      </c>
      <c r="H51" s="33">
        <f>F51+48</f>
        <v>46262</v>
      </c>
      <c r="I51" s="30">
        <f>F51+45</f>
        <v>46259</v>
      </c>
      <c r="J51" s="8"/>
      <c r="K51" s="10"/>
    </row>
    <row r="52" spans="2:11" ht="19.5" customHeight="1" x14ac:dyDescent="0.3">
      <c r="B52" s="25" t="str">
        <f>B22</f>
        <v>OOCL HOUSTON</v>
      </c>
      <c r="C52" s="148" t="str">
        <f t="shared" si="13"/>
        <v>219N</v>
      </c>
      <c r="D52" s="83">
        <f t="shared" ref="D52:E55" si="14">D22</f>
        <v>46226</v>
      </c>
      <c r="E52" s="33">
        <f t="shared" si="14"/>
        <v>46226</v>
      </c>
      <c r="F52" s="33">
        <f>F43</f>
        <v>46232</v>
      </c>
      <c r="G52" s="33">
        <f>G22</f>
        <v>46241</v>
      </c>
      <c r="H52" s="33">
        <f t="shared" ref="H52:H55" si="15">F52+48</f>
        <v>46280</v>
      </c>
      <c r="I52" s="30">
        <f t="shared" ref="I52:I55" si="16">F52+45</f>
        <v>46277</v>
      </c>
      <c r="J52" s="8"/>
      <c r="K52" s="10"/>
    </row>
    <row r="53" spans="2:11" ht="19.5" customHeight="1" x14ac:dyDescent="0.3">
      <c r="B53" s="25" t="str">
        <f>B23</f>
        <v>OOCL BRISBANE</v>
      </c>
      <c r="C53" s="148" t="str">
        <f t="shared" si="13"/>
        <v>251N</v>
      </c>
      <c r="D53" s="83">
        <f t="shared" si="14"/>
        <v>46231</v>
      </c>
      <c r="E53" s="33">
        <f t="shared" si="14"/>
        <v>46231</v>
      </c>
      <c r="F53" s="33">
        <f>F44</f>
        <v>46246</v>
      </c>
      <c r="G53" s="33">
        <f t="shared" ref="G53" si="17">G23</f>
        <v>46255</v>
      </c>
      <c r="H53" s="33">
        <f t="shared" si="15"/>
        <v>46294</v>
      </c>
      <c r="I53" s="30">
        <f t="shared" si="16"/>
        <v>46291</v>
      </c>
      <c r="J53" s="8"/>
      <c r="K53" s="10"/>
    </row>
    <row r="54" spans="2:11" ht="19.5" customHeight="1" x14ac:dyDescent="0.3">
      <c r="B54" s="25" t="str">
        <f>B24</f>
        <v>OOCL YOKOHAMA</v>
      </c>
      <c r="C54" s="148" t="str">
        <f t="shared" si="13"/>
        <v>213N</v>
      </c>
      <c r="D54" s="83">
        <f t="shared" si="14"/>
        <v>46245</v>
      </c>
      <c r="E54" s="33">
        <f t="shared" si="14"/>
        <v>46245</v>
      </c>
      <c r="F54" s="33">
        <f>F24</f>
        <v>46250</v>
      </c>
      <c r="G54" s="33">
        <f>G24</f>
        <v>46262</v>
      </c>
      <c r="H54" s="33">
        <f t="shared" si="15"/>
        <v>46298</v>
      </c>
      <c r="I54" s="30">
        <f t="shared" si="16"/>
        <v>46295</v>
      </c>
      <c r="J54" s="8"/>
      <c r="K54" s="10"/>
    </row>
    <row r="55" spans="2:11" ht="19.5" customHeight="1" thickBot="1" x14ac:dyDescent="0.35">
      <c r="B55" s="26" t="str">
        <f>B25</f>
        <v>KOTA LARIS</v>
      </c>
      <c r="C55" s="149" t="str">
        <f t="shared" si="13"/>
        <v>101N</v>
      </c>
      <c r="D55" s="18">
        <f t="shared" si="14"/>
        <v>46252</v>
      </c>
      <c r="E55" s="28">
        <f t="shared" si="14"/>
        <v>46252</v>
      </c>
      <c r="F55" s="28">
        <f>F25</f>
        <v>46257</v>
      </c>
      <c r="G55" s="28">
        <f>G25</f>
        <v>46269</v>
      </c>
      <c r="H55" s="28">
        <f t="shared" si="15"/>
        <v>46305</v>
      </c>
      <c r="I55" s="31">
        <f t="shared" si="16"/>
        <v>46302</v>
      </c>
      <c r="J55" s="8"/>
      <c r="K55" s="10"/>
    </row>
    <row r="56" spans="2:11" ht="24.75" customHeight="1" thickBot="1" x14ac:dyDescent="0.55000000000000004">
      <c r="B56" s="267" t="s">
        <v>20</v>
      </c>
      <c r="C56" s="267"/>
      <c r="D56" s="267"/>
      <c r="E56" s="267"/>
      <c r="F56" s="267"/>
      <c r="G56" s="267"/>
      <c r="H56" s="267"/>
      <c r="I56" s="267"/>
      <c r="J56" s="207"/>
      <c r="K56" s="8"/>
    </row>
    <row r="57" spans="2:11" ht="20.25" customHeight="1" x14ac:dyDescent="0.25">
      <c r="B57" s="208" t="s">
        <v>3</v>
      </c>
      <c r="C57" s="224" t="s">
        <v>4</v>
      </c>
      <c r="D57" s="249" t="s">
        <v>60</v>
      </c>
      <c r="E57" s="200" t="s">
        <v>25</v>
      </c>
      <c r="F57" s="200" t="s">
        <v>29</v>
      </c>
      <c r="G57" s="200" t="s">
        <v>15</v>
      </c>
      <c r="H57" s="193" t="s">
        <v>61</v>
      </c>
      <c r="I57" s="200" t="s">
        <v>62</v>
      </c>
      <c r="J57" s="198" t="s">
        <v>42</v>
      </c>
      <c r="K57" s="8"/>
    </row>
    <row r="58" spans="2:11" ht="20.25" customHeight="1" thickBot="1" x14ac:dyDescent="0.3">
      <c r="B58" s="209"/>
      <c r="C58" s="225"/>
      <c r="D58" s="250"/>
      <c r="E58" s="201"/>
      <c r="F58" s="201"/>
      <c r="G58" s="201"/>
      <c r="H58" s="194"/>
      <c r="I58" s="201"/>
      <c r="J58" s="199"/>
      <c r="K58" s="8"/>
    </row>
    <row r="59" spans="2:11" ht="19.5" customHeight="1" x14ac:dyDescent="0.3">
      <c r="B59" s="92" t="str">
        <f t="shared" ref="B59:C62" si="18">B21</f>
        <v>OOCL BRISBANE</v>
      </c>
      <c r="C59" s="150" t="str">
        <f t="shared" si="18"/>
        <v>250N</v>
      </c>
      <c r="D59" s="80">
        <f t="shared" ref="D59:D62" si="19">D21</f>
        <v>46206</v>
      </c>
      <c r="E59" s="64">
        <f t="shared" ref="E59:G62" si="20">E21</f>
        <v>46206</v>
      </c>
      <c r="F59" s="64">
        <f t="shared" si="20"/>
        <v>46214</v>
      </c>
      <c r="G59" s="64">
        <f t="shared" si="20"/>
        <v>46227</v>
      </c>
      <c r="H59" s="64">
        <f>F59+48</f>
        <v>46262</v>
      </c>
      <c r="I59" s="64">
        <f>F59+51</f>
        <v>46265</v>
      </c>
      <c r="J59" s="65">
        <f>F59+51</f>
        <v>46265</v>
      </c>
      <c r="K59" s="8"/>
    </row>
    <row r="60" spans="2:11" ht="20.25" customHeight="1" x14ac:dyDescent="0.3">
      <c r="B60" s="25" t="str">
        <f t="shared" si="18"/>
        <v>OOCL HOUSTON</v>
      </c>
      <c r="C60" s="148" t="str">
        <f t="shared" si="18"/>
        <v>219N</v>
      </c>
      <c r="D60" s="83">
        <f t="shared" si="19"/>
        <v>46226</v>
      </c>
      <c r="E60" s="33">
        <f t="shared" si="20"/>
        <v>46226</v>
      </c>
      <c r="F60" s="33">
        <f t="shared" si="20"/>
        <v>46232</v>
      </c>
      <c r="G60" s="33">
        <f t="shared" si="20"/>
        <v>46241</v>
      </c>
      <c r="H60" s="33">
        <f t="shared" ref="H60:H62" si="21">F60+48</f>
        <v>46280</v>
      </c>
      <c r="I60" s="33">
        <f t="shared" ref="I60:I62" si="22">F60+51</f>
        <v>46283</v>
      </c>
      <c r="J60" s="30">
        <f>F60+51</f>
        <v>46283</v>
      </c>
      <c r="K60" s="8"/>
    </row>
    <row r="61" spans="2:11" ht="20.25" customHeight="1" x14ac:dyDescent="0.3">
      <c r="B61" s="25" t="str">
        <f t="shared" si="18"/>
        <v>OOCL BRISBANE</v>
      </c>
      <c r="C61" s="148" t="str">
        <f t="shared" si="18"/>
        <v>251N</v>
      </c>
      <c r="D61" s="83">
        <f t="shared" si="19"/>
        <v>46231</v>
      </c>
      <c r="E61" s="33">
        <f t="shared" si="20"/>
        <v>46231</v>
      </c>
      <c r="F61" s="33">
        <f t="shared" si="20"/>
        <v>46246</v>
      </c>
      <c r="G61" s="33">
        <f t="shared" si="20"/>
        <v>46255</v>
      </c>
      <c r="H61" s="33">
        <f t="shared" si="21"/>
        <v>46294</v>
      </c>
      <c r="I61" s="33">
        <f t="shared" si="22"/>
        <v>46297</v>
      </c>
      <c r="J61" s="30">
        <f>F61+51</f>
        <v>46297</v>
      </c>
      <c r="K61" s="8"/>
    </row>
    <row r="62" spans="2:11" ht="20.25" customHeight="1" thickBot="1" x14ac:dyDescent="0.35">
      <c r="B62" s="26" t="str">
        <f t="shared" si="18"/>
        <v>OOCL YOKOHAMA</v>
      </c>
      <c r="C62" s="149" t="str">
        <f t="shared" si="18"/>
        <v>213N</v>
      </c>
      <c r="D62" s="18">
        <f t="shared" si="19"/>
        <v>46245</v>
      </c>
      <c r="E62" s="28">
        <f t="shared" si="20"/>
        <v>46245</v>
      </c>
      <c r="F62" s="28">
        <f t="shared" si="20"/>
        <v>46250</v>
      </c>
      <c r="G62" s="28">
        <f t="shared" si="20"/>
        <v>46262</v>
      </c>
      <c r="H62" s="28">
        <f t="shared" si="21"/>
        <v>46298</v>
      </c>
      <c r="I62" s="28">
        <f t="shared" si="22"/>
        <v>46301</v>
      </c>
      <c r="J62" s="31">
        <f>F62+51</f>
        <v>46301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14" t="s">
        <v>3</v>
      </c>
      <c r="C76" s="216" t="s">
        <v>4</v>
      </c>
      <c r="D76" s="216" t="s">
        <v>60</v>
      </c>
      <c r="E76" s="193" t="s">
        <v>25</v>
      </c>
      <c r="F76" s="193" t="s">
        <v>29</v>
      </c>
      <c r="G76" s="193" t="s">
        <v>22</v>
      </c>
      <c r="H76" s="8"/>
      <c r="I76" s="8"/>
      <c r="J76" s="8"/>
      <c r="K76" s="3"/>
    </row>
    <row r="77" spans="2:11" ht="33" customHeight="1" thickBot="1" x14ac:dyDescent="0.3">
      <c r="B77" s="215"/>
      <c r="C77" s="217"/>
      <c r="D77" s="217"/>
      <c r="E77" s="194"/>
      <c r="F77" s="194"/>
      <c r="G77" s="194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2625</v>
      </c>
      <c r="D78" s="33">
        <f>E78</f>
        <v>46212</v>
      </c>
      <c r="E78" s="33">
        <v>46212</v>
      </c>
      <c r="F78" s="33">
        <v>46219</v>
      </c>
      <c r="G78" s="30">
        <v>46226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295">
        <v>2625</v>
      </c>
      <c r="D79" s="288">
        <f>E79</f>
        <v>46219</v>
      </c>
      <c r="E79" s="288">
        <v>46219</v>
      </c>
      <c r="F79" s="288">
        <v>46226</v>
      </c>
      <c r="G79" s="30">
        <v>46233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2627</v>
      </c>
      <c r="D80" s="33">
        <f>E80</f>
        <v>46226</v>
      </c>
      <c r="E80" s="33">
        <v>46226</v>
      </c>
      <c r="F80" s="33">
        <v>46233</v>
      </c>
      <c r="G80" s="30">
        <v>46240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2627</v>
      </c>
      <c r="D81" s="28">
        <f>E81</f>
        <v>46233</v>
      </c>
      <c r="E81" s="28">
        <v>46233</v>
      </c>
      <c r="F81" s="28">
        <v>46240</v>
      </c>
      <c r="G81" s="31">
        <v>46247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02"/>
      <c r="G90" s="202"/>
      <c r="H90" s="202"/>
      <c r="I90" s="202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B40:B41"/>
    <mergeCell ref="C40:C41"/>
    <mergeCell ref="E40:E41"/>
    <mergeCell ref="F40:F41"/>
    <mergeCell ref="G40:G41"/>
    <mergeCell ref="C27:C28"/>
    <mergeCell ref="D40:D41"/>
    <mergeCell ref="H40:H41"/>
    <mergeCell ref="H19:H20"/>
    <mergeCell ref="I40:I4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32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4.25" customHeight="1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x14ac:dyDescent="0.2">
      <c r="B9" s="204"/>
      <c r="C9" s="204"/>
      <c r="D9" s="204"/>
      <c r="E9" s="204"/>
      <c r="F9" s="204"/>
      <c r="G9" s="204"/>
      <c r="H9" s="204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60" t="s">
        <v>3</v>
      </c>
      <c r="C11" s="224" t="s">
        <v>4</v>
      </c>
      <c r="D11" s="216" t="s">
        <v>60</v>
      </c>
      <c r="E11" s="198" t="s">
        <v>25</v>
      </c>
      <c r="F11" s="198" t="s">
        <v>33</v>
      </c>
      <c r="G11" s="271" t="s">
        <v>15</v>
      </c>
      <c r="H11" s="268" t="s">
        <v>13</v>
      </c>
      <c r="I11" s="198" t="s">
        <v>46</v>
      </c>
      <c r="J11" s="198" t="s">
        <v>16</v>
      </c>
      <c r="K11" s="198" t="s">
        <v>17</v>
      </c>
      <c r="L11" s="8"/>
    </row>
    <row r="12" spans="1:12" ht="25.5" customHeight="1" thickBot="1" x14ac:dyDescent="0.3">
      <c r="B12" s="255"/>
      <c r="C12" s="270"/>
      <c r="D12" s="217"/>
      <c r="E12" s="258"/>
      <c r="F12" s="258"/>
      <c r="G12" s="272"/>
      <c r="H12" s="269"/>
      <c r="I12" s="193"/>
      <c r="J12" s="193"/>
      <c r="K12" s="193"/>
      <c r="L12" s="8"/>
    </row>
    <row r="13" spans="1:12" ht="18.75" x14ac:dyDescent="0.3">
      <c r="B13" s="73" t="s">
        <v>36</v>
      </c>
      <c r="C13" s="99" t="s">
        <v>106</v>
      </c>
      <c r="D13" s="33">
        <f t="shared" ref="D13:D16" si="0">E13</f>
        <v>46213</v>
      </c>
      <c r="E13" s="83">
        <v>46213</v>
      </c>
      <c r="F13" s="100">
        <v>46220</v>
      </c>
      <c r="G13" s="100">
        <v>46231</v>
      </c>
      <c r="H13" s="64">
        <f t="shared" ref="H13:H18" si="1">F13+22</f>
        <v>46242</v>
      </c>
      <c r="I13" s="64">
        <f t="shared" ref="I13:I18" si="2">F13+25</f>
        <v>46245</v>
      </c>
      <c r="J13" s="64">
        <f>F13+26</f>
        <v>46246</v>
      </c>
      <c r="K13" s="65">
        <f>F13+28</f>
        <v>46248</v>
      </c>
      <c r="L13" s="8"/>
    </row>
    <row r="14" spans="1:12" ht="18.75" x14ac:dyDescent="0.3">
      <c r="B14" s="183" t="s">
        <v>69</v>
      </c>
      <c r="C14" s="99" t="s">
        <v>117</v>
      </c>
      <c r="D14" s="33">
        <f t="shared" si="0"/>
        <v>46218</v>
      </c>
      <c r="E14" s="83">
        <v>46218</v>
      </c>
      <c r="F14" s="190">
        <v>46225</v>
      </c>
      <c r="G14" s="190">
        <v>46236</v>
      </c>
      <c r="H14" s="33">
        <f t="shared" si="1"/>
        <v>46247</v>
      </c>
      <c r="I14" s="33">
        <f t="shared" si="2"/>
        <v>46250</v>
      </c>
      <c r="J14" s="33">
        <f>F14+26</f>
        <v>46251</v>
      </c>
      <c r="K14" s="30">
        <f>F14+28</f>
        <v>46253</v>
      </c>
      <c r="L14" s="8"/>
    </row>
    <row r="15" spans="1:12" ht="18.75" x14ac:dyDescent="0.3">
      <c r="B15" s="73" t="s">
        <v>98</v>
      </c>
      <c r="C15" s="99" t="s">
        <v>113</v>
      </c>
      <c r="D15" s="33">
        <f t="shared" si="0"/>
        <v>46225</v>
      </c>
      <c r="E15" s="83">
        <v>46225</v>
      </c>
      <c r="F15" s="100">
        <v>46232</v>
      </c>
      <c r="G15" s="100">
        <v>46243</v>
      </c>
      <c r="H15" s="33">
        <f t="shared" si="1"/>
        <v>46254</v>
      </c>
      <c r="I15" s="33">
        <f t="shared" si="2"/>
        <v>46257</v>
      </c>
      <c r="J15" s="33">
        <f>F15+26</f>
        <v>46258</v>
      </c>
      <c r="K15" s="30">
        <f>F15+28</f>
        <v>46260</v>
      </c>
      <c r="L15" s="8"/>
    </row>
    <row r="16" spans="1:12" ht="18.75" x14ac:dyDescent="0.3">
      <c r="B16" s="73" t="s">
        <v>56</v>
      </c>
      <c r="C16" s="298" t="s">
        <v>114</v>
      </c>
      <c r="D16" s="288">
        <f t="shared" si="0"/>
        <v>46234</v>
      </c>
      <c r="E16" s="292">
        <v>46234</v>
      </c>
      <c r="F16" s="299">
        <v>46241</v>
      </c>
      <c r="G16" s="299">
        <v>46250</v>
      </c>
      <c r="H16" s="33">
        <f t="shared" si="1"/>
        <v>46263</v>
      </c>
      <c r="I16" s="33">
        <f t="shared" si="2"/>
        <v>46266</v>
      </c>
      <c r="J16" s="33">
        <f t="shared" ref="J16:J18" si="3">F16+26</f>
        <v>46267</v>
      </c>
      <c r="K16" s="30">
        <f t="shared" ref="K16:K18" si="4">F16+28</f>
        <v>46269</v>
      </c>
      <c r="L16" s="8"/>
    </row>
    <row r="17" spans="1:12" ht="18.75" x14ac:dyDescent="0.3">
      <c r="B17" s="73" t="s">
        <v>72</v>
      </c>
      <c r="C17" s="99" t="s">
        <v>115</v>
      </c>
      <c r="D17" s="33">
        <f>E17</f>
        <v>46239</v>
      </c>
      <c r="E17" s="83">
        <v>46239</v>
      </c>
      <c r="F17" s="100">
        <v>46246</v>
      </c>
      <c r="G17" s="100">
        <v>46257</v>
      </c>
      <c r="H17" s="33">
        <f t="shared" si="1"/>
        <v>46268</v>
      </c>
      <c r="I17" s="33">
        <f t="shared" si="2"/>
        <v>46271</v>
      </c>
      <c r="J17" s="33">
        <f t="shared" si="3"/>
        <v>46272</v>
      </c>
      <c r="K17" s="30">
        <f t="shared" si="4"/>
        <v>46274</v>
      </c>
      <c r="L17" s="8"/>
    </row>
    <row r="18" spans="1:12" ht="19.5" thickBot="1" x14ac:dyDescent="0.35">
      <c r="B18" s="74" t="s">
        <v>36</v>
      </c>
      <c r="C18" s="63" t="s">
        <v>134</v>
      </c>
      <c r="D18" s="28">
        <f>E18</f>
        <v>46247</v>
      </c>
      <c r="E18" s="18">
        <v>46247</v>
      </c>
      <c r="F18" s="66">
        <v>46254</v>
      </c>
      <c r="G18" s="66">
        <v>46264</v>
      </c>
      <c r="H18" s="28">
        <f t="shared" si="1"/>
        <v>46276</v>
      </c>
      <c r="I18" s="28">
        <f t="shared" si="2"/>
        <v>46279</v>
      </c>
      <c r="J18" s="28">
        <f t="shared" si="3"/>
        <v>46280</v>
      </c>
      <c r="K18" s="31">
        <f t="shared" si="4"/>
        <v>46282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20" t="s">
        <v>95</v>
      </c>
      <c r="C20" s="220"/>
      <c r="D20" s="220"/>
      <c r="E20" s="220"/>
      <c r="F20" s="220"/>
      <c r="G20" s="220"/>
      <c r="H20" s="220"/>
      <c r="I20" s="220"/>
      <c r="J20" s="207"/>
      <c r="K20" s="8"/>
      <c r="L20" s="10"/>
    </row>
    <row r="21" spans="1:12" ht="18" customHeight="1" x14ac:dyDescent="0.25">
      <c r="B21" s="260" t="s">
        <v>3</v>
      </c>
      <c r="C21" s="274" t="s">
        <v>4</v>
      </c>
      <c r="D21" s="216" t="s">
        <v>60</v>
      </c>
      <c r="E21" s="200" t="s">
        <v>25</v>
      </c>
      <c r="F21" s="198" t="s">
        <v>33</v>
      </c>
      <c r="G21" s="198" t="s">
        <v>15</v>
      </c>
      <c r="H21" s="198" t="s">
        <v>40</v>
      </c>
      <c r="I21" s="198" t="s">
        <v>41</v>
      </c>
      <c r="J21" s="8"/>
      <c r="K21" s="10"/>
    </row>
    <row r="22" spans="1:12" ht="18" customHeight="1" thickBot="1" x14ac:dyDescent="0.3">
      <c r="B22" s="273"/>
      <c r="C22" s="275"/>
      <c r="D22" s="217"/>
      <c r="E22" s="201"/>
      <c r="F22" s="199"/>
      <c r="G22" s="199"/>
      <c r="H22" s="199"/>
      <c r="I22" s="199"/>
      <c r="K22" s="10"/>
    </row>
    <row r="23" spans="1:12" ht="20.25" customHeight="1" x14ac:dyDescent="0.3">
      <c r="B23" s="101" t="str">
        <f t="shared" ref="B23:G23" si="5">B13</f>
        <v>COSCO GENOA</v>
      </c>
      <c r="C23" s="79" t="str">
        <f t="shared" si="5"/>
        <v>102N</v>
      </c>
      <c r="D23" s="138">
        <f t="shared" si="5"/>
        <v>46213</v>
      </c>
      <c r="E23" s="83">
        <f t="shared" si="5"/>
        <v>46213</v>
      </c>
      <c r="F23" s="100">
        <f t="shared" si="5"/>
        <v>46220</v>
      </c>
      <c r="G23" s="100">
        <f t="shared" si="5"/>
        <v>46231</v>
      </c>
      <c r="H23" s="33">
        <f>F23+28</f>
        <v>46248</v>
      </c>
      <c r="I23" s="30">
        <f>G23+28</f>
        <v>46259</v>
      </c>
      <c r="J23" s="8"/>
      <c r="K23" s="10"/>
    </row>
    <row r="24" spans="1:12" ht="20.25" customHeight="1" x14ac:dyDescent="0.3">
      <c r="B24" s="73" t="str">
        <f t="shared" ref="B24:G24" si="6">B14</f>
        <v>OOCL PANAMA</v>
      </c>
      <c r="C24" s="99" t="str">
        <f t="shared" si="6"/>
        <v>334N</v>
      </c>
      <c r="D24" s="138">
        <f t="shared" si="6"/>
        <v>46218</v>
      </c>
      <c r="E24" s="83">
        <f t="shared" si="6"/>
        <v>46218</v>
      </c>
      <c r="F24" s="100">
        <f t="shared" si="6"/>
        <v>46225</v>
      </c>
      <c r="G24" s="100">
        <f t="shared" si="6"/>
        <v>46236</v>
      </c>
      <c r="H24" s="33">
        <f t="shared" ref="H24:I28" si="7">F24+28</f>
        <v>46253</v>
      </c>
      <c r="I24" s="30">
        <f>G24+28</f>
        <v>46264</v>
      </c>
      <c r="J24" s="8"/>
      <c r="K24" s="10"/>
    </row>
    <row r="25" spans="1:12" ht="20.25" customHeight="1" x14ac:dyDescent="0.3">
      <c r="B25" s="73" t="str">
        <f t="shared" ref="B25:G25" si="8">B15</f>
        <v>KOTA LAWA</v>
      </c>
      <c r="C25" s="99" t="str">
        <f t="shared" si="8"/>
        <v>109N</v>
      </c>
      <c r="D25" s="138">
        <f t="shared" si="8"/>
        <v>46225</v>
      </c>
      <c r="E25" s="83">
        <f t="shared" si="8"/>
        <v>46225</v>
      </c>
      <c r="F25" s="100">
        <f t="shared" si="8"/>
        <v>46232</v>
      </c>
      <c r="G25" s="100">
        <f t="shared" si="8"/>
        <v>46243</v>
      </c>
      <c r="H25" s="33">
        <f t="shared" si="7"/>
        <v>46260</v>
      </c>
      <c r="I25" s="30">
        <f t="shared" si="7"/>
        <v>46271</v>
      </c>
      <c r="J25" s="3"/>
      <c r="K25" s="10"/>
    </row>
    <row r="26" spans="1:12" ht="20.25" customHeight="1" x14ac:dyDescent="0.3">
      <c r="B26" s="73" t="str">
        <f t="shared" ref="B26:G26" si="9">B16</f>
        <v>OOCL CHICAGO</v>
      </c>
      <c r="C26" s="99" t="str">
        <f t="shared" si="9"/>
        <v>121N</v>
      </c>
      <c r="D26" s="138">
        <f t="shared" si="9"/>
        <v>46234</v>
      </c>
      <c r="E26" s="83">
        <f t="shared" si="9"/>
        <v>46234</v>
      </c>
      <c r="F26" s="100">
        <f t="shared" si="9"/>
        <v>46241</v>
      </c>
      <c r="G26" s="100">
        <f t="shared" si="9"/>
        <v>46250</v>
      </c>
      <c r="H26" s="33">
        <f>F26+28</f>
        <v>46269</v>
      </c>
      <c r="I26" s="30">
        <f>G26+28</f>
        <v>46278</v>
      </c>
      <c r="J26" s="8"/>
      <c r="K26" s="10"/>
    </row>
    <row r="27" spans="1:12" ht="20.25" customHeight="1" x14ac:dyDescent="0.3">
      <c r="B27" s="73" t="str">
        <f t="shared" ref="B27:G27" si="10">B17</f>
        <v>JOGELA</v>
      </c>
      <c r="C27" s="99" t="str">
        <f t="shared" si="10"/>
        <v>215N</v>
      </c>
      <c r="D27" s="138">
        <f t="shared" si="10"/>
        <v>46239</v>
      </c>
      <c r="E27" s="83">
        <f t="shared" si="10"/>
        <v>46239</v>
      </c>
      <c r="F27" s="100">
        <f t="shared" si="10"/>
        <v>46246</v>
      </c>
      <c r="G27" s="100">
        <f t="shared" si="10"/>
        <v>46257</v>
      </c>
      <c r="H27" s="33">
        <f>F27+28</f>
        <v>46274</v>
      </c>
      <c r="I27" s="30">
        <f>G27+28</f>
        <v>46285</v>
      </c>
      <c r="J27" s="8"/>
      <c r="K27" s="10"/>
    </row>
    <row r="28" spans="1:12" ht="20.25" customHeight="1" thickBot="1" x14ac:dyDescent="0.35">
      <c r="B28" s="74" t="str">
        <f t="shared" ref="B28:G28" si="11">B18</f>
        <v>COSCO GENOA</v>
      </c>
      <c r="C28" s="63" t="str">
        <f t="shared" si="11"/>
        <v>103N</v>
      </c>
      <c r="D28" s="139">
        <f t="shared" si="11"/>
        <v>46247</v>
      </c>
      <c r="E28" s="18">
        <f t="shared" si="11"/>
        <v>46247</v>
      </c>
      <c r="F28" s="66">
        <f t="shared" si="11"/>
        <v>46254</v>
      </c>
      <c r="G28" s="66">
        <f t="shared" si="11"/>
        <v>46264</v>
      </c>
      <c r="H28" s="28">
        <f>F28+28</f>
        <v>46282</v>
      </c>
      <c r="I28" s="31">
        <f t="shared" si="7"/>
        <v>46292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20" t="s">
        <v>18</v>
      </c>
      <c r="C30" s="220"/>
      <c r="D30" s="220"/>
      <c r="E30" s="220"/>
      <c r="F30" s="220"/>
      <c r="G30" s="220"/>
      <c r="H30" s="220"/>
      <c r="I30" s="220"/>
      <c r="J30" s="220"/>
      <c r="K30" s="8"/>
    </row>
    <row r="31" spans="1:12" ht="18" customHeight="1" x14ac:dyDescent="0.25">
      <c r="B31" s="260" t="s">
        <v>3</v>
      </c>
      <c r="C31" s="274" t="s">
        <v>4</v>
      </c>
      <c r="D31" s="216" t="s">
        <v>60</v>
      </c>
      <c r="E31" s="200" t="s">
        <v>25</v>
      </c>
      <c r="F31" s="198" t="s">
        <v>33</v>
      </c>
      <c r="G31" s="271" t="s">
        <v>15</v>
      </c>
      <c r="H31" s="271" t="s">
        <v>54</v>
      </c>
      <c r="I31" s="279" t="s">
        <v>43</v>
      </c>
      <c r="J31" s="279" t="s">
        <v>19</v>
      </c>
      <c r="K31" s="8"/>
    </row>
    <row r="32" spans="1:12" ht="18" customHeight="1" thickBot="1" x14ac:dyDescent="0.3">
      <c r="B32" s="273"/>
      <c r="C32" s="276"/>
      <c r="D32" s="217"/>
      <c r="E32" s="201"/>
      <c r="F32" s="199"/>
      <c r="G32" s="277"/>
      <c r="H32" s="278"/>
      <c r="I32" s="280"/>
      <c r="J32" s="280"/>
      <c r="K32" s="8"/>
    </row>
    <row r="33" spans="1:11" ht="20.25" customHeight="1" x14ac:dyDescent="0.3">
      <c r="B33" s="101" t="str">
        <f t="shared" ref="B33:C33" si="12">B13</f>
        <v>COSCO GENOA</v>
      </c>
      <c r="C33" s="79" t="str">
        <f t="shared" si="12"/>
        <v>102N</v>
      </c>
      <c r="D33" s="138">
        <f>D13</f>
        <v>46213</v>
      </c>
      <c r="E33" s="83">
        <f>E13</f>
        <v>46213</v>
      </c>
      <c r="F33" s="100">
        <f>F13</f>
        <v>46220</v>
      </c>
      <c r="G33" s="100">
        <f>G13</f>
        <v>46231</v>
      </c>
      <c r="H33" s="64">
        <f>F33+48</f>
        <v>46268</v>
      </c>
      <c r="I33" s="64">
        <f>F33+48</f>
        <v>46268</v>
      </c>
      <c r="J33" s="65">
        <f>F33+45</f>
        <v>46265</v>
      </c>
      <c r="K33" s="8"/>
    </row>
    <row r="34" spans="1:11" ht="20.25" customHeight="1" x14ac:dyDescent="0.3">
      <c r="B34" s="73" t="str">
        <f t="shared" ref="B34:G34" si="13">B14</f>
        <v>OOCL PANAMA</v>
      </c>
      <c r="C34" s="99" t="str">
        <f t="shared" si="13"/>
        <v>334N</v>
      </c>
      <c r="D34" s="138">
        <f t="shared" si="13"/>
        <v>46218</v>
      </c>
      <c r="E34" s="83">
        <f t="shared" si="13"/>
        <v>46218</v>
      </c>
      <c r="F34" s="100">
        <f t="shared" si="13"/>
        <v>46225</v>
      </c>
      <c r="G34" s="100">
        <f t="shared" si="13"/>
        <v>46236</v>
      </c>
      <c r="H34" s="33">
        <f>F34+48</f>
        <v>46273</v>
      </c>
      <c r="I34" s="33">
        <f t="shared" ref="I34:I38" si="14">F34+48</f>
        <v>46273</v>
      </c>
      <c r="J34" s="30">
        <f t="shared" ref="J34:J38" si="15">F34+45</f>
        <v>46270</v>
      </c>
      <c r="K34" s="8"/>
    </row>
    <row r="35" spans="1:11" ht="20.25" customHeight="1" x14ac:dyDescent="0.3">
      <c r="B35" s="73" t="str">
        <f t="shared" ref="B35:G35" si="16">B15</f>
        <v>KOTA LAWA</v>
      </c>
      <c r="C35" s="99" t="str">
        <f t="shared" si="16"/>
        <v>109N</v>
      </c>
      <c r="D35" s="138">
        <f t="shared" si="16"/>
        <v>46225</v>
      </c>
      <c r="E35" s="83">
        <f t="shared" si="16"/>
        <v>46225</v>
      </c>
      <c r="F35" s="100">
        <f t="shared" si="16"/>
        <v>46232</v>
      </c>
      <c r="G35" s="100">
        <f t="shared" si="16"/>
        <v>46243</v>
      </c>
      <c r="H35" s="33">
        <f t="shared" ref="H35:H38" si="17">F35+48</f>
        <v>46280</v>
      </c>
      <c r="I35" s="33">
        <f t="shared" si="14"/>
        <v>46280</v>
      </c>
      <c r="J35" s="30">
        <f t="shared" si="15"/>
        <v>46277</v>
      </c>
      <c r="K35" s="8"/>
    </row>
    <row r="36" spans="1:11" ht="20.25" customHeight="1" x14ac:dyDescent="0.3">
      <c r="B36" s="73" t="str">
        <f t="shared" ref="B36:G36" si="18">B16</f>
        <v>OOCL CHICAGO</v>
      </c>
      <c r="C36" s="99" t="str">
        <f t="shared" si="18"/>
        <v>121N</v>
      </c>
      <c r="D36" s="138">
        <f t="shared" si="18"/>
        <v>46234</v>
      </c>
      <c r="E36" s="83">
        <f t="shared" si="18"/>
        <v>46234</v>
      </c>
      <c r="F36" s="100">
        <f t="shared" si="18"/>
        <v>46241</v>
      </c>
      <c r="G36" s="100">
        <f t="shared" si="18"/>
        <v>46250</v>
      </c>
      <c r="H36" s="33">
        <f>F36+48</f>
        <v>46289</v>
      </c>
      <c r="I36" s="33">
        <f>F36+48</f>
        <v>46289</v>
      </c>
      <c r="J36" s="30">
        <f>F36+45</f>
        <v>46286</v>
      </c>
      <c r="K36" s="8"/>
    </row>
    <row r="37" spans="1:11" ht="20.25" customHeight="1" x14ac:dyDescent="0.3">
      <c r="B37" s="73" t="str">
        <f t="shared" ref="B37:G37" si="19">B17</f>
        <v>JOGELA</v>
      </c>
      <c r="C37" s="99" t="str">
        <f t="shared" si="19"/>
        <v>215N</v>
      </c>
      <c r="D37" s="138">
        <f t="shared" si="19"/>
        <v>46239</v>
      </c>
      <c r="E37" s="83">
        <f t="shared" si="19"/>
        <v>46239</v>
      </c>
      <c r="F37" s="100">
        <f t="shared" si="19"/>
        <v>46246</v>
      </c>
      <c r="G37" s="100">
        <f t="shared" si="19"/>
        <v>46257</v>
      </c>
      <c r="H37" s="33">
        <f>F37+48</f>
        <v>46294</v>
      </c>
      <c r="I37" s="33">
        <f>F37+48</f>
        <v>46294</v>
      </c>
      <c r="J37" s="30">
        <f>F37+45</f>
        <v>46291</v>
      </c>
      <c r="K37" s="8"/>
    </row>
    <row r="38" spans="1:11" ht="20.25" customHeight="1" thickBot="1" x14ac:dyDescent="0.35">
      <c r="B38" s="74" t="str">
        <f t="shared" ref="B38:G38" si="20">B18</f>
        <v>COSCO GENOA</v>
      </c>
      <c r="C38" s="63" t="str">
        <f t="shared" si="20"/>
        <v>103N</v>
      </c>
      <c r="D38" s="139">
        <f t="shared" si="20"/>
        <v>46247</v>
      </c>
      <c r="E38" s="18">
        <f t="shared" si="20"/>
        <v>46247</v>
      </c>
      <c r="F38" s="66">
        <f t="shared" si="20"/>
        <v>46254</v>
      </c>
      <c r="G38" s="66">
        <f t="shared" si="20"/>
        <v>46264</v>
      </c>
      <c r="H38" s="28">
        <f t="shared" si="17"/>
        <v>46302</v>
      </c>
      <c r="I38" s="28">
        <f t="shared" si="14"/>
        <v>46302</v>
      </c>
      <c r="J38" s="31">
        <f t="shared" si="15"/>
        <v>46299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20" t="s">
        <v>20</v>
      </c>
      <c r="C49" s="220"/>
      <c r="D49" s="220"/>
      <c r="E49" s="220"/>
      <c r="F49" s="220"/>
      <c r="G49" s="220"/>
      <c r="H49" s="220"/>
      <c r="I49" s="220"/>
      <c r="J49" s="220"/>
      <c r="K49" s="8"/>
    </row>
    <row r="50" spans="2:11" ht="20.25" customHeight="1" x14ac:dyDescent="0.25">
      <c r="B50" s="260" t="s">
        <v>3</v>
      </c>
      <c r="C50" s="274" t="s">
        <v>4</v>
      </c>
      <c r="D50" s="216" t="s">
        <v>60</v>
      </c>
      <c r="E50" s="200" t="s">
        <v>25</v>
      </c>
      <c r="F50" s="198" t="s">
        <v>33</v>
      </c>
      <c r="G50" s="198" t="s">
        <v>15</v>
      </c>
      <c r="H50" s="271" t="s">
        <v>61</v>
      </c>
      <c r="I50" s="279" t="s">
        <v>62</v>
      </c>
      <c r="J50" s="198" t="s">
        <v>42</v>
      </c>
      <c r="K50" s="8"/>
    </row>
    <row r="51" spans="2:11" ht="20.25" customHeight="1" thickBot="1" x14ac:dyDescent="0.3">
      <c r="B51" s="273"/>
      <c r="C51" s="276"/>
      <c r="D51" s="217"/>
      <c r="E51" s="201"/>
      <c r="F51" s="199"/>
      <c r="G51" s="199"/>
      <c r="H51" s="277"/>
      <c r="I51" s="282"/>
      <c r="J51" s="199"/>
      <c r="K51" s="8"/>
    </row>
    <row r="52" spans="2:11" ht="20.25" customHeight="1" x14ac:dyDescent="0.3">
      <c r="B52" s="101" t="str">
        <f t="shared" ref="B52:G52" si="21">B13</f>
        <v>COSCO GENOA</v>
      </c>
      <c r="C52" s="79" t="str">
        <f t="shared" si="21"/>
        <v>102N</v>
      </c>
      <c r="D52" s="138">
        <f t="shared" si="21"/>
        <v>46213</v>
      </c>
      <c r="E52" s="83">
        <f t="shared" si="21"/>
        <v>46213</v>
      </c>
      <c r="F52" s="100">
        <f t="shared" si="21"/>
        <v>46220</v>
      </c>
      <c r="G52" s="100">
        <f t="shared" si="21"/>
        <v>46231</v>
      </c>
      <c r="H52" s="64">
        <f>F52+42</f>
        <v>46262</v>
      </c>
      <c r="I52" s="64">
        <f>F52+51</f>
        <v>46271</v>
      </c>
      <c r="J52" s="30">
        <f t="shared" ref="J52:J57" si="22">F52+51</f>
        <v>46271</v>
      </c>
      <c r="K52" s="8"/>
    </row>
    <row r="53" spans="2:11" ht="20.25" customHeight="1" x14ac:dyDescent="0.3">
      <c r="B53" s="73" t="str">
        <f t="shared" ref="B53:G53" si="23">B14</f>
        <v>OOCL PANAMA</v>
      </c>
      <c r="C53" s="99" t="str">
        <f t="shared" si="23"/>
        <v>334N</v>
      </c>
      <c r="D53" s="138">
        <f t="shared" si="23"/>
        <v>46218</v>
      </c>
      <c r="E53" s="83">
        <f t="shared" si="23"/>
        <v>46218</v>
      </c>
      <c r="F53" s="100">
        <f t="shared" si="23"/>
        <v>46225</v>
      </c>
      <c r="G53" s="100">
        <f t="shared" si="23"/>
        <v>46236</v>
      </c>
      <c r="H53" s="33">
        <f t="shared" ref="H53:H57" si="24">F53+42</f>
        <v>46267</v>
      </c>
      <c r="I53" s="33">
        <f t="shared" ref="I53:I57" si="25">F53+51</f>
        <v>46276</v>
      </c>
      <c r="J53" s="30">
        <f t="shared" si="22"/>
        <v>46276</v>
      </c>
      <c r="K53" s="8"/>
    </row>
    <row r="54" spans="2:11" ht="20.25" customHeight="1" x14ac:dyDescent="0.3">
      <c r="B54" s="73" t="str">
        <f t="shared" ref="B54:G54" si="26">B15</f>
        <v>KOTA LAWA</v>
      </c>
      <c r="C54" s="99" t="str">
        <f t="shared" si="26"/>
        <v>109N</v>
      </c>
      <c r="D54" s="138">
        <f t="shared" si="26"/>
        <v>46225</v>
      </c>
      <c r="E54" s="83">
        <f t="shared" si="26"/>
        <v>46225</v>
      </c>
      <c r="F54" s="100">
        <f t="shared" si="26"/>
        <v>46232</v>
      </c>
      <c r="G54" s="100">
        <f t="shared" si="26"/>
        <v>46243</v>
      </c>
      <c r="H54" s="33">
        <f t="shared" si="24"/>
        <v>46274</v>
      </c>
      <c r="I54" s="33">
        <f t="shared" si="25"/>
        <v>46283</v>
      </c>
      <c r="J54" s="30">
        <f t="shared" si="22"/>
        <v>46283</v>
      </c>
      <c r="K54" s="8"/>
    </row>
    <row r="55" spans="2:11" ht="20.25" customHeight="1" x14ac:dyDescent="0.3">
      <c r="B55" s="73" t="str">
        <f t="shared" ref="B55:G55" si="27">B16</f>
        <v>OOCL CHICAGO</v>
      </c>
      <c r="C55" s="99" t="str">
        <f t="shared" si="27"/>
        <v>121N</v>
      </c>
      <c r="D55" s="138">
        <f t="shared" si="27"/>
        <v>46234</v>
      </c>
      <c r="E55" s="83">
        <f t="shared" si="27"/>
        <v>46234</v>
      </c>
      <c r="F55" s="100">
        <f t="shared" si="27"/>
        <v>46241</v>
      </c>
      <c r="G55" s="100">
        <f t="shared" si="27"/>
        <v>46250</v>
      </c>
      <c r="H55" s="33">
        <f>F55+42</f>
        <v>46283</v>
      </c>
      <c r="I55" s="33">
        <f>F55+51</f>
        <v>46292</v>
      </c>
      <c r="J55" s="30">
        <f t="shared" si="22"/>
        <v>46292</v>
      </c>
      <c r="K55" s="8"/>
    </row>
    <row r="56" spans="2:11" ht="20.25" customHeight="1" x14ac:dyDescent="0.3">
      <c r="B56" s="73" t="str">
        <f t="shared" ref="B56:G56" si="28">B17</f>
        <v>JOGELA</v>
      </c>
      <c r="C56" s="99" t="str">
        <f t="shared" si="28"/>
        <v>215N</v>
      </c>
      <c r="D56" s="138">
        <f t="shared" si="28"/>
        <v>46239</v>
      </c>
      <c r="E56" s="83">
        <f t="shared" si="28"/>
        <v>46239</v>
      </c>
      <c r="F56" s="100">
        <f t="shared" si="28"/>
        <v>46246</v>
      </c>
      <c r="G56" s="100">
        <f t="shared" si="28"/>
        <v>46257</v>
      </c>
      <c r="H56" s="33">
        <f>F56+42</f>
        <v>46288</v>
      </c>
      <c r="I56" s="33">
        <f>F56+51</f>
        <v>46297</v>
      </c>
      <c r="J56" s="30">
        <f t="shared" si="22"/>
        <v>46297</v>
      </c>
      <c r="K56" s="8"/>
    </row>
    <row r="57" spans="2:11" ht="20.25" customHeight="1" thickBot="1" x14ac:dyDescent="0.35">
      <c r="B57" s="74" t="str">
        <f t="shared" ref="B57:G57" si="29">B18</f>
        <v>COSCO GENOA</v>
      </c>
      <c r="C57" s="63" t="str">
        <f t="shared" si="29"/>
        <v>103N</v>
      </c>
      <c r="D57" s="139">
        <f t="shared" si="29"/>
        <v>46247</v>
      </c>
      <c r="E57" s="18">
        <f t="shared" si="29"/>
        <v>46247</v>
      </c>
      <c r="F57" s="66">
        <f t="shared" si="29"/>
        <v>46254</v>
      </c>
      <c r="G57" s="66">
        <f t="shared" si="29"/>
        <v>46264</v>
      </c>
      <c r="H57" s="28">
        <f t="shared" si="24"/>
        <v>46296</v>
      </c>
      <c r="I57" s="28">
        <f t="shared" si="25"/>
        <v>46305</v>
      </c>
      <c r="J57" s="31">
        <f t="shared" si="22"/>
        <v>46305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60" t="s">
        <v>3</v>
      </c>
      <c r="C61" s="224" t="s">
        <v>4</v>
      </c>
      <c r="D61" s="216" t="s">
        <v>60</v>
      </c>
      <c r="E61" s="198" t="s">
        <v>25</v>
      </c>
      <c r="F61" s="198" t="s">
        <v>33</v>
      </c>
      <c r="G61" s="271" t="s">
        <v>22</v>
      </c>
      <c r="H61" s="240"/>
      <c r="I61" s="240"/>
      <c r="J61" s="8"/>
      <c r="K61" s="8"/>
    </row>
    <row r="62" spans="2:11" ht="25.5" customHeight="1" thickBot="1" x14ac:dyDescent="0.3">
      <c r="B62" s="273"/>
      <c r="C62" s="297"/>
      <c r="D62" s="217"/>
      <c r="E62" s="199"/>
      <c r="F62" s="199"/>
      <c r="G62" s="277"/>
      <c r="H62" s="263"/>
      <c r="I62" s="263"/>
      <c r="J62" s="8"/>
      <c r="K62" s="8"/>
    </row>
    <row r="63" spans="2:11" ht="18" customHeight="1" x14ac:dyDescent="0.3">
      <c r="B63" s="78" t="s">
        <v>68</v>
      </c>
      <c r="C63" s="120">
        <v>2615</v>
      </c>
      <c r="D63" s="83">
        <f>E63</f>
        <v>46217</v>
      </c>
      <c r="E63" s="83">
        <v>46217</v>
      </c>
      <c r="F63" s="83">
        <v>46224</v>
      </c>
      <c r="G63" s="16">
        <v>46238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296">
        <v>2615</v>
      </c>
      <c r="D64" s="292">
        <f>E64</f>
        <v>46224</v>
      </c>
      <c r="E64" s="292">
        <v>46224</v>
      </c>
      <c r="F64" s="292">
        <v>46231</v>
      </c>
      <c r="G64" s="16">
        <v>46245</v>
      </c>
      <c r="H64" s="46"/>
      <c r="I64" s="46"/>
      <c r="J64" s="8"/>
      <c r="K64" s="8"/>
    </row>
    <row r="65" spans="1:11" ht="18" customHeight="1" x14ac:dyDescent="0.3">
      <c r="B65" s="78" t="s">
        <v>70</v>
      </c>
      <c r="C65" s="296">
        <v>2615</v>
      </c>
      <c r="D65" s="292">
        <f>E65</f>
        <v>46231</v>
      </c>
      <c r="E65" s="292">
        <v>46231</v>
      </c>
      <c r="F65" s="292">
        <v>46238</v>
      </c>
      <c r="G65" s="16">
        <v>46252</v>
      </c>
      <c r="H65" s="46"/>
      <c r="I65" s="46"/>
      <c r="J65" s="8"/>
      <c r="K65" s="8"/>
    </row>
    <row r="66" spans="1:11" ht="18" customHeight="1" thickBot="1" x14ac:dyDescent="0.35">
      <c r="B66" s="77" t="s">
        <v>145</v>
      </c>
      <c r="C66" s="106">
        <v>2615</v>
      </c>
      <c r="D66" s="18">
        <f>E66</f>
        <v>46238</v>
      </c>
      <c r="E66" s="18">
        <v>46238</v>
      </c>
      <c r="F66" s="18">
        <v>46245</v>
      </c>
      <c r="G66" s="19">
        <v>46259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1"/>
      <c r="C112" s="242"/>
      <c r="D112" s="131"/>
      <c r="E112" s="238"/>
      <c r="F112" s="238"/>
      <c r="G112" s="238"/>
      <c r="H112" s="7"/>
      <c r="I112" s="7"/>
      <c r="J112" s="7"/>
    </row>
    <row r="113" spans="2:10" ht="18" customHeight="1" x14ac:dyDescent="0.25">
      <c r="B113" s="241"/>
      <c r="C113" s="241"/>
      <c r="D113" s="130"/>
      <c r="E113" s="239"/>
      <c r="F113" s="239"/>
      <c r="G113" s="23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2" t="s">
        <v>30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1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14" t="s">
        <v>3</v>
      </c>
      <c r="C12" s="216" t="s">
        <v>4</v>
      </c>
      <c r="D12" s="216" t="s">
        <v>60</v>
      </c>
      <c r="E12" s="193" t="s">
        <v>25</v>
      </c>
      <c r="F12" s="193" t="s">
        <v>31</v>
      </c>
      <c r="G12" s="193" t="s">
        <v>15</v>
      </c>
      <c r="H12" s="269" t="s">
        <v>46</v>
      </c>
      <c r="I12" s="193" t="s">
        <v>16</v>
      </c>
      <c r="J12" s="193" t="s">
        <v>17</v>
      </c>
      <c r="K12" s="284" t="s">
        <v>38</v>
      </c>
    </row>
    <row r="13" spans="1:11" ht="24.75" customHeight="1" thickBot="1" x14ac:dyDescent="0.3">
      <c r="B13" s="215"/>
      <c r="C13" s="217"/>
      <c r="D13" s="217"/>
      <c r="E13" s="300"/>
      <c r="F13" s="300"/>
      <c r="G13" s="300"/>
      <c r="H13" s="283"/>
      <c r="I13" s="194"/>
      <c r="J13" s="194"/>
      <c r="K13" s="285"/>
    </row>
    <row r="14" spans="1:11" ht="18.75" x14ac:dyDescent="0.3">
      <c r="B14" s="137" t="s">
        <v>72</v>
      </c>
      <c r="C14" s="99" t="s">
        <v>103</v>
      </c>
      <c r="D14" s="33">
        <f t="shared" ref="D14:D18" si="0">E14</f>
        <v>46209</v>
      </c>
      <c r="E14" s="33">
        <v>46209</v>
      </c>
      <c r="F14" s="33">
        <v>46216</v>
      </c>
      <c r="G14" s="33">
        <v>46222</v>
      </c>
      <c r="H14" s="33">
        <f t="shared" ref="H14:H19" si="1">F14+20</f>
        <v>46236</v>
      </c>
      <c r="I14" s="33">
        <f t="shared" ref="I14:I18" si="2">F14+18</f>
        <v>46234</v>
      </c>
      <c r="J14" s="33">
        <f t="shared" ref="J14:J18" si="3">F14+21</f>
        <v>46237</v>
      </c>
      <c r="K14" s="30">
        <f t="shared" ref="K14:K18" si="4">G14+17</f>
        <v>46239</v>
      </c>
    </row>
    <row r="15" spans="1:11" ht="18.75" x14ac:dyDescent="0.3">
      <c r="B15" s="137" t="s">
        <v>118</v>
      </c>
      <c r="C15" s="99" t="s">
        <v>106</v>
      </c>
      <c r="D15" s="33">
        <f t="shared" si="0"/>
        <v>46216</v>
      </c>
      <c r="E15" s="33">
        <v>46216</v>
      </c>
      <c r="F15" s="33">
        <v>46225</v>
      </c>
      <c r="G15" s="33">
        <v>46231</v>
      </c>
      <c r="H15" s="33">
        <f t="shared" si="1"/>
        <v>46245</v>
      </c>
      <c r="I15" s="33">
        <f t="shared" si="2"/>
        <v>46243</v>
      </c>
      <c r="J15" s="33">
        <f t="shared" si="3"/>
        <v>46246</v>
      </c>
      <c r="K15" s="30">
        <f t="shared" si="4"/>
        <v>46248</v>
      </c>
    </row>
    <row r="16" spans="1:11" ht="18.75" x14ac:dyDescent="0.3">
      <c r="B16" s="137" t="s">
        <v>69</v>
      </c>
      <c r="C16" s="99" t="s">
        <v>117</v>
      </c>
      <c r="D16" s="33">
        <f t="shared" si="0"/>
        <v>46042</v>
      </c>
      <c r="E16" s="33">
        <v>46042</v>
      </c>
      <c r="F16" s="33">
        <v>46230</v>
      </c>
      <c r="G16" s="33">
        <v>46236</v>
      </c>
      <c r="H16" s="33">
        <f t="shared" si="1"/>
        <v>46250</v>
      </c>
      <c r="I16" s="33">
        <f t="shared" si="2"/>
        <v>46248</v>
      </c>
      <c r="J16" s="33">
        <f t="shared" si="3"/>
        <v>46251</v>
      </c>
      <c r="K16" s="30">
        <f t="shared" si="4"/>
        <v>46253</v>
      </c>
    </row>
    <row r="17" spans="1:11" ht="18.75" x14ac:dyDescent="0.3">
      <c r="B17" s="137" t="s">
        <v>98</v>
      </c>
      <c r="C17" s="99" t="s">
        <v>113</v>
      </c>
      <c r="D17" s="33">
        <f t="shared" si="0"/>
        <v>46230</v>
      </c>
      <c r="E17" s="33">
        <v>46230</v>
      </c>
      <c r="F17" s="33">
        <v>46238</v>
      </c>
      <c r="G17" s="33">
        <v>46243</v>
      </c>
      <c r="H17" s="33">
        <f t="shared" si="1"/>
        <v>46258</v>
      </c>
      <c r="I17" s="33">
        <f t="shared" si="2"/>
        <v>46256</v>
      </c>
      <c r="J17" s="33">
        <f t="shared" si="3"/>
        <v>46259</v>
      </c>
      <c r="K17" s="30">
        <f t="shared" si="4"/>
        <v>46260</v>
      </c>
    </row>
    <row r="18" spans="1:11" ht="18.75" x14ac:dyDescent="0.3">
      <c r="B18" s="137" t="s">
        <v>130</v>
      </c>
      <c r="C18" s="298" t="s">
        <v>114</v>
      </c>
      <c r="D18" s="288">
        <f t="shared" si="0"/>
        <v>46237</v>
      </c>
      <c r="E18" s="288">
        <v>46237</v>
      </c>
      <c r="F18" s="288">
        <v>46246</v>
      </c>
      <c r="G18" s="288">
        <v>46250</v>
      </c>
      <c r="H18" s="33">
        <f t="shared" si="1"/>
        <v>46266</v>
      </c>
      <c r="I18" s="33">
        <f t="shared" si="2"/>
        <v>46264</v>
      </c>
      <c r="J18" s="33">
        <f t="shared" si="3"/>
        <v>46267</v>
      </c>
      <c r="K18" s="30">
        <f t="shared" si="4"/>
        <v>46267</v>
      </c>
    </row>
    <row r="19" spans="1:11" ht="19.5" thickBot="1" x14ac:dyDescent="0.35">
      <c r="B19" s="136" t="s">
        <v>72</v>
      </c>
      <c r="C19" s="63" t="s">
        <v>115</v>
      </c>
      <c r="D19" s="28">
        <f>E19</f>
        <v>46244</v>
      </c>
      <c r="E19" s="28">
        <v>46244</v>
      </c>
      <c r="F19" s="28">
        <v>46251</v>
      </c>
      <c r="G19" s="28">
        <v>46257</v>
      </c>
      <c r="H19" s="28">
        <f t="shared" si="1"/>
        <v>46271</v>
      </c>
      <c r="I19" s="28">
        <f t="shared" ref="I19" si="5">F19+18</f>
        <v>46269</v>
      </c>
      <c r="J19" s="28">
        <f t="shared" ref="J19" si="6">F19+21</f>
        <v>46272</v>
      </c>
      <c r="K19" s="31">
        <f t="shared" ref="K19" si="7">G19+17</f>
        <v>46274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60" t="s">
        <v>3</v>
      </c>
      <c r="C22" s="210" t="s">
        <v>4</v>
      </c>
      <c r="D22" s="216" t="s">
        <v>60</v>
      </c>
      <c r="E22" s="198" t="s">
        <v>25</v>
      </c>
      <c r="F22" s="198" t="s">
        <v>31</v>
      </c>
      <c r="G22" s="198" t="s">
        <v>15</v>
      </c>
      <c r="H22" s="198" t="s">
        <v>40</v>
      </c>
      <c r="I22" s="279" t="s">
        <v>41</v>
      </c>
      <c r="J22" s="8"/>
      <c r="K22" s="3"/>
    </row>
    <row r="23" spans="1:11" ht="18" customHeight="1" thickBot="1" x14ac:dyDescent="0.3">
      <c r="B23" s="273"/>
      <c r="C23" s="211"/>
      <c r="D23" s="217"/>
      <c r="E23" s="199"/>
      <c r="F23" s="199"/>
      <c r="G23" s="199"/>
      <c r="H23" s="199"/>
      <c r="I23" s="282"/>
      <c r="J23" s="8"/>
      <c r="K23" s="3"/>
    </row>
    <row r="24" spans="1:11" s="10" customFormat="1" ht="18.75" customHeight="1" x14ac:dyDescent="0.3">
      <c r="A24" s="13"/>
      <c r="B24" s="185" t="str">
        <f t="shared" ref="B24:G28" si="8">B14</f>
        <v>JOGELA</v>
      </c>
      <c r="C24" s="79" t="str">
        <f t="shared" si="8"/>
        <v>214N</v>
      </c>
      <c r="D24" s="64">
        <f t="shared" si="8"/>
        <v>46209</v>
      </c>
      <c r="E24" s="64">
        <f t="shared" si="8"/>
        <v>46209</v>
      </c>
      <c r="F24" s="64">
        <f t="shared" si="8"/>
        <v>46216</v>
      </c>
      <c r="G24" s="64">
        <f t="shared" si="8"/>
        <v>46222</v>
      </c>
      <c r="H24" s="64">
        <f>F24+28</f>
        <v>46244</v>
      </c>
      <c r="I24" s="65">
        <f>G24+28</f>
        <v>46250</v>
      </c>
      <c r="J24" s="8"/>
    </row>
    <row r="25" spans="1:11" s="10" customFormat="1" ht="18.75" customHeight="1" x14ac:dyDescent="0.3">
      <c r="A25" s="13"/>
      <c r="B25" s="137" t="str">
        <f t="shared" si="8"/>
        <v xml:space="preserve">COSCO GENOA </v>
      </c>
      <c r="C25" s="99" t="str">
        <f t="shared" si="8"/>
        <v>102N</v>
      </c>
      <c r="D25" s="33">
        <f t="shared" si="8"/>
        <v>46216</v>
      </c>
      <c r="E25" s="33">
        <f t="shared" si="8"/>
        <v>46216</v>
      </c>
      <c r="F25" s="33">
        <f t="shared" si="8"/>
        <v>46225</v>
      </c>
      <c r="G25" s="33">
        <f t="shared" si="8"/>
        <v>46231</v>
      </c>
      <c r="H25" s="33">
        <f t="shared" ref="H25:I26" si="9">F25+28</f>
        <v>46253</v>
      </c>
      <c r="I25" s="30">
        <f>G25+28</f>
        <v>46259</v>
      </c>
      <c r="J25" s="8"/>
    </row>
    <row r="26" spans="1:11" s="10" customFormat="1" ht="18.75" customHeight="1" x14ac:dyDescent="0.3">
      <c r="A26" s="13"/>
      <c r="B26" s="137" t="str">
        <f t="shared" si="8"/>
        <v>OOCL PANAMA</v>
      </c>
      <c r="C26" s="99" t="str">
        <f t="shared" si="8"/>
        <v>334N</v>
      </c>
      <c r="D26" s="33">
        <f t="shared" si="8"/>
        <v>46042</v>
      </c>
      <c r="E26" s="33">
        <f t="shared" si="8"/>
        <v>46042</v>
      </c>
      <c r="F26" s="33">
        <f t="shared" si="8"/>
        <v>46230</v>
      </c>
      <c r="G26" s="33">
        <f t="shared" si="8"/>
        <v>46236</v>
      </c>
      <c r="H26" s="33">
        <f t="shared" si="9"/>
        <v>46258</v>
      </c>
      <c r="I26" s="30">
        <f t="shared" si="9"/>
        <v>46264</v>
      </c>
      <c r="J26" s="8"/>
    </row>
    <row r="27" spans="1:11" s="10" customFormat="1" ht="18.75" customHeight="1" x14ac:dyDescent="0.3">
      <c r="A27" s="13"/>
      <c r="B27" s="137" t="str">
        <f t="shared" si="8"/>
        <v>KOTA LAWA</v>
      </c>
      <c r="C27" s="99" t="str">
        <f t="shared" si="8"/>
        <v>109N</v>
      </c>
      <c r="D27" s="33">
        <f t="shared" si="8"/>
        <v>46230</v>
      </c>
      <c r="E27" s="33">
        <f t="shared" si="8"/>
        <v>46230</v>
      </c>
      <c r="F27" s="33">
        <f t="shared" si="8"/>
        <v>46238</v>
      </c>
      <c r="G27" s="33">
        <f t="shared" si="8"/>
        <v>46243</v>
      </c>
      <c r="H27" s="33">
        <f>F27+28</f>
        <v>46266</v>
      </c>
      <c r="I27" s="30">
        <f>G27+28</f>
        <v>46271</v>
      </c>
      <c r="J27" s="8"/>
    </row>
    <row r="28" spans="1:11" s="10" customFormat="1" ht="18.75" customHeight="1" thickBot="1" x14ac:dyDescent="0.35">
      <c r="A28" s="13"/>
      <c r="B28" s="137" t="str">
        <f t="shared" si="8"/>
        <v xml:space="preserve">OOCL CHICAGO </v>
      </c>
      <c r="C28" s="99" t="str">
        <f t="shared" si="8"/>
        <v>121N</v>
      </c>
      <c r="D28" s="33">
        <f t="shared" si="8"/>
        <v>46237</v>
      </c>
      <c r="E28" s="33">
        <f t="shared" si="8"/>
        <v>46237</v>
      </c>
      <c r="F28" s="33">
        <f t="shared" si="8"/>
        <v>46246</v>
      </c>
      <c r="G28" s="33">
        <f t="shared" si="8"/>
        <v>46250</v>
      </c>
      <c r="H28" s="33">
        <f>F28+28</f>
        <v>46274</v>
      </c>
      <c r="I28" s="30">
        <f>G28+28</f>
        <v>46278</v>
      </c>
      <c r="J28" s="8"/>
    </row>
    <row r="29" spans="1:11" ht="36.75" customHeight="1" thickBot="1" x14ac:dyDescent="0.55000000000000004">
      <c r="B29" s="286" t="s">
        <v>18</v>
      </c>
      <c r="C29" s="286"/>
      <c r="D29" s="286"/>
      <c r="E29" s="286"/>
      <c r="F29" s="286"/>
      <c r="G29" s="286"/>
      <c r="H29" s="286"/>
      <c r="I29" s="286"/>
      <c r="J29" s="220"/>
      <c r="K29" s="8"/>
    </row>
    <row r="30" spans="1:11" ht="18" customHeight="1" x14ac:dyDescent="0.25">
      <c r="B30" s="260" t="s">
        <v>3</v>
      </c>
      <c r="C30" s="210" t="s">
        <v>4</v>
      </c>
      <c r="D30" s="216" t="s">
        <v>60</v>
      </c>
      <c r="E30" s="198" t="s">
        <v>25</v>
      </c>
      <c r="F30" s="198" t="s">
        <v>31</v>
      </c>
      <c r="G30" s="198" t="s">
        <v>15</v>
      </c>
      <c r="H30" s="193" t="s">
        <v>54</v>
      </c>
      <c r="I30" s="193" t="s">
        <v>43</v>
      </c>
      <c r="J30" s="193" t="s">
        <v>19</v>
      </c>
      <c r="K30" s="8"/>
    </row>
    <row r="31" spans="1:11" ht="18" customHeight="1" thickBot="1" x14ac:dyDescent="0.3">
      <c r="B31" s="281"/>
      <c r="C31" s="243"/>
      <c r="D31" s="219"/>
      <c r="E31" s="246"/>
      <c r="F31" s="246"/>
      <c r="G31" s="246"/>
      <c r="H31" s="197"/>
      <c r="I31" s="197"/>
      <c r="J31" s="197"/>
      <c r="K31" s="8"/>
    </row>
    <row r="32" spans="1:11" s="10" customFormat="1" ht="20.25" customHeight="1" x14ac:dyDescent="0.3">
      <c r="A32" s="13"/>
      <c r="B32" s="185" t="str">
        <f t="shared" ref="B32:G32" si="10">B24</f>
        <v>JOGELA</v>
      </c>
      <c r="C32" s="79" t="str">
        <f t="shared" si="10"/>
        <v>214N</v>
      </c>
      <c r="D32" s="145">
        <f t="shared" si="10"/>
        <v>46209</v>
      </c>
      <c r="E32" s="64">
        <f t="shared" si="10"/>
        <v>46209</v>
      </c>
      <c r="F32" s="64">
        <f t="shared" si="10"/>
        <v>46216</v>
      </c>
      <c r="G32" s="64">
        <f t="shared" si="10"/>
        <v>46222</v>
      </c>
      <c r="H32" s="64">
        <f>F32+48</f>
        <v>46264</v>
      </c>
      <c r="I32" s="64">
        <f>F32+53</f>
        <v>46269</v>
      </c>
      <c r="J32" s="65">
        <f>F32+53</f>
        <v>46269</v>
      </c>
      <c r="K32" s="8"/>
    </row>
    <row r="33" spans="1:11" s="10" customFormat="1" ht="20.25" customHeight="1" x14ac:dyDescent="0.3">
      <c r="A33" s="13"/>
      <c r="B33" s="137" t="str">
        <f t="shared" ref="B33:G33" si="11">B25</f>
        <v xml:space="preserve">COSCO GENOA </v>
      </c>
      <c r="C33" s="99" t="str">
        <f t="shared" si="11"/>
        <v>102N</v>
      </c>
      <c r="D33" s="138">
        <f t="shared" si="11"/>
        <v>46216</v>
      </c>
      <c r="E33" s="33">
        <f t="shared" si="11"/>
        <v>46216</v>
      </c>
      <c r="F33" s="33">
        <f t="shared" si="11"/>
        <v>46225</v>
      </c>
      <c r="G33" s="33">
        <f t="shared" si="11"/>
        <v>46231</v>
      </c>
      <c r="H33" s="33">
        <f t="shared" ref="H33:H36" si="12">F33+48</f>
        <v>46273</v>
      </c>
      <c r="I33" s="33">
        <f>F33+53</f>
        <v>46278</v>
      </c>
      <c r="J33" s="30">
        <f>F33+53</f>
        <v>46278</v>
      </c>
      <c r="K33" s="8"/>
    </row>
    <row r="34" spans="1:11" s="10" customFormat="1" ht="20.25" customHeight="1" x14ac:dyDescent="0.3">
      <c r="A34" s="13"/>
      <c r="B34" s="137" t="str">
        <f t="shared" ref="B34:G34" si="13">B26</f>
        <v>OOCL PANAMA</v>
      </c>
      <c r="C34" s="99" t="str">
        <f t="shared" si="13"/>
        <v>334N</v>
      </c>
      <c r="D34" s="138">
        <f t="shared" si="13"/>
        <v>46042</v>
      </c>
      <c r="E34" s="33">
        <f t="shared" si="13"/>
        <v>46042</v>
      </c>
      <c r="F34" s="33">
        <f t="shared" si="13"/>
        <v>46230</v>
      </c>
      <c r="G34" s="33">
        <f t="shared" si="13"/>
        <v>46236</v>
      </c>
      <c r="H34" s="33">
        <f t="shared" si="12"/>
        <v>46278</v>
      </c>
      <c r="I34" s="33">
        <f>F34+53</f>
        <v>46283</v>
      </c>
      <c r="J34" s="30">
        <f>F34+53</f>
        <v>46283</v>
      </c>
      <c r="K34" s="8"/>
    </row>
    <row r="35" spans="1:11" s="10" customFormat="1" ht="20.25" customHeight="1" x14ac:dyDescent="0.3">
      <c r="A35" s="13"/>
      <c r="B35" s="137" t="str">
        <f t="shared" ref="B35:G35" si="14">B27</f>
        <v>KOTA LAWA</v>
      </c>
      <c r="C35" s="99" t="str">
        <f t="shared" si="14"/>
        <v>109N</v>
      </c>
      <c r="D35" s="138">
        <f t="shared" si="14"/>
        <v>46230</v>
      </c>
      <c r="E35" s="33">
        <f t="shared" si="14"/>
        <v>46230</v>
      </c>
      <c r="F35" s="33">
        <f t="shared" si="14"/>
        <v>46238</v>
      </c>
      <c r="G35" s="33">
        <f t="shared" si="14"/>
        <v>46243</v>
      </c>
      <c r="H35" s="33">
        <f>F35+48</f>
        <v>46286</v>
      </c>
      <c r="I35" s="33">
        <f>F35+53</f>
        <v>46291</v>
      </c>
      <c r="J35" s="30">
        <f>F35+53</f>
        <v>46291</v>
      </c>
      <c r="K35" s="8"/>
    </row>
    <row r="36" spans="1:11" s="10" customFormat="1" ht="20.25" customHeight="1" thickBot="1" x14ac:dyDescent="0.35">
      <c r="A36" s="13"/>
      <c r="B36" s="136" t="str">
        <f t="shared" ref="B36:G36" si="15">B28</f>
        <v xml:space="preserve">OOCL CHICAGO </v>
      </c>
      <c r="C36" s="63" t="str">
        <f t="shared" si="15"/>
        <v>121N</v>
      </c>
      <c r="D36" s="139">
        <f t="shared" si="15"/>
        <v>46237</v>
      </c>
      <c r="E36" s="28">
        <f t="shared" si="15"/>
        <v>46237</v>
      </c>
      <c r="F36" s="28">
        <f t="shared" si="15"/>
        <v>46246</v>
      </c>
      <c r="G36" s="28">
        <f t="shared" si="15"/>
        <v>46250</v>
      </c>
      <c r="H36" s="28">
        <f t="shared" si="12"/>
        <v>46294</v>
      </c>
      <c r="I36" s="28">
        <f>F36+53</f>
        <v>46299</v>
      </c>
      <c r="J36" s="31">
        <f>F36+53</f>
        <v>46299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60" t="s">
        <v>3</v>
      </c>
      <c r="C48" s="210" t="s">
        <v>4</v>
      </c>
      <c r="D48" s="216" t="s">
        <v>60</v>
      </c>
      <c r="E48" s="198" t="s">
        <v>25</v>
      </c>
      <c r="F48" s="198" t="s">
        <v>31</v>
      </c>
      <c r="G48" s="198" t="s">
        <v>15</v>
      </c>
      <c r="H48" s="193" t="s">
        <v>61</v>
      </c>
      <c r="I48" s="193" t="s">
        <v>62</v>
      </c>
      <c r="J48" s="198" t="s">
        <v>42</v>
      </c>
      <c r="K48" s="8"/>
    </row>
    <row r="49" spans="2:11" ht="20.25" customHeight="1" thickBot="1" x14ac:dyDescent="0.3">
      <c r="B49" s="281"/>
      <c r="C49" s="243"/>
      <c r="D49" s="219"/>
      <c r="E49" s="246"/>
      <c r="F49" s="246"/>
      <c r="G49" s="246"/>
      <c r="H49" s="197"/>
      <c r="I49" s="197"/>
      <c r="J49" s="246"/>
      <c r="K49" s="8"/>
    </row>
    <row r="50" spans="2:11" ht="20.25" customHeight="1" x14ac:dyDescent="0.3">
      <c r="B50" s="185" t="str">
        <f t="shared" ref="B50:E54" si="16">B14</f>
        <v>JOGELA</v>
      </c>
      <c r="C50" s="186" t="str">
        <f t="shared" si="16"/>
        <v>214N</v>
      </c>
      <c r="D50" s="64">
        <f t="shared" si="16"/>
        <v>46209</v>
      </c>
      <c r="E50" s="64">
        <f t="shared" si="16"/>
        <v>46209</v>
      </c>
      <c r="F50" s="64">
        <f t="shared" ref="F50:G54" si="17">F32</f>
        <v>46216</v>
      </c>
      <c r="G50" s="64">
        <f t="shared" si="17"/>
        <v>46222</v>
      </c>
      <c r="H50" s="64">
        <f>F50+38</f>
        <v>46254</v>
      </c>
      <c r="I50" s="64">
        <f>F50+48</f>
        <v>46264</v>
      </c>
      <c r="J50" s="65">
        <f>F50+51</f>
        <v>46267</v>
      </c>
      <c r="K50" s="8"/>
    </row>
    <row r="51" spans="2:11" ht="20.25" customHeight="1" x14ac:dyDescent="0.3">
      <c r="B51" s="137" t="str">
        <f t="shared" si="16"/>
        <v xml:space="preserve">COSCO GENOA </v>
      </c>
      <c r="C51" s="184" t="str">
        <f t="shared" si="16"/>
        <v>102N</v>
      </c>
      <c r="D51" s="33">
        <f t="shared" si="16"/>
        <v>46216</v>
      </c>
      <c r="E51" s="33">
        <f t="shared" si="16"/>
        <v>46216</v>
      </c>
      <c r="F51" s="33">
        <f t="shared" si="17"/>
        <v>46225</v>
      </c>
      <c r="G51" s="33">
        <f t="shared" si="17"/>
        <v>46231</v>
      </c>
      <c r="H51" s="33">
        <f>F51+38</f>
        <v>46263</v>
      </c>
      <c r="I51" s="33">
        <f>F51+48</f>
        <v>46273</v>
      </c>
      <c r="J51" s="30">
        <f>F51+51</f>
        <v>46276</v>
      </c>
      <c r="K51" s="8"/>
    </row>
    <row r="52" spans="2:11" ht="20.25" customHeight="1" x14ac:dyDescent="0.3">
      <c r="B52" s="137" t="str">
        <f t="shared" si="16"/>
        <v>OOCL PANAMA</v>
      </c>
      <c r="C52" s="184" t="str">
        <f t="shared" si="16"/>
        <v>334N</v>
      </c>
      <c r="D52" s="33">
        <f t="shared" si="16"/>
        <v>46042</v>
      </c>
      <c r="E52" s="33">
        <f t="shared" si="16"/>
        <v>46042</v>
      </c>
      <c r="F52" s="33">
        <f t="shared" si="17"/>
        <v>46230</v>
      </c>
      <c r="G52" s="33">
        <f t="shared" si="17"/>
        <v>46236</v>
      </c>
      <c r="H52" s="33">
        <f>F52+38</f>
        <v>46268</v>
      </c>
      <c r="I52" s="33">
        <f>F52+48</f>
        <v>46278</v>
      </c>
      <c r="J52" s="30">
        <f>F52+51</f>
        <v>46281</v>
      </c>
      <c r="K52" s="8"/>
    </row>
    <row r="53" spans="2:11" ht="20.25" customHeight="1" x14ac:dyDescent="0.3">
      <c r="B53" s="137" t="str">
        <f t="shared" si="16"/>
        <v>KOTA LAWA</v>
      </c>
      <c r="C53" s="184" t="str">
        <f t="shared" si="16"/>
        <v>109N</v>
      </c>
      <c r="D53" s="33">
        <f t="shared" si="16"/>
        <v>46230</v>
      </c>
      <c r="E53" s="33">
        <f t="shared" si="16"/>
        <v>46230</v>
      </c>
      <c r="F53" s="33">
        <f t="shared" si="17"/>
        <v>46238</v>
      </c>
      <c r="G53" s="33">
        <f t="shared" si="17"/>
        <v>46243</v>
      </c>
      <c r="H53" s="33">
        <f>F53+38</f>
        <v>46276</v>
      </c>
      <c r="I53" s="33">
        <f>F53+48</f>
        <v>46286</v>
      </c>
      <c r="J53" s="30">
        <f>F53+51</f>
        <v>46289</v>
      </c>
      <c r="K53" s="8"/>
    </row>
    <row r="54" spans="2:11" ht="20.25" customHeight="1" thickBot="1" x14ac:dyDescent="0.35">
      <c r="B54" s="136" t="str">
        <f t="shared" si="16"/>
        <v xml:space="preserve">OOCL CHICAGO </v>
      </c>
      <c r="C54" s="187" t="str">
        <f t="shared" si="16"/>
        <v>121N</v>
      </c>
      <c r="D54" s="28">
        <f t="shared" si="16"/>
        <v>46237</v>
      </c>
      <c r="E54" s="28">
        <f t="shared" si="16"/>
        <v>46237</v>
      </c>
      <c r="F54" s="28">
        <f t="shared" si="17"/>
        <v>46246</v>
      </c>
      <c r="G54" s="28">
        <f t="shared" si="17"/>
        <v>46250</v>
      </c>
      <c r="H54" s="28">
        <f>F54+38</f>
        <v>46284</v>
      </c>
      <c r="I54" s="28">
        <f>F54+48</f>
        <v>46294</v>
      </c>
      <c r="J54" s="31">
        <f>F54+51</f>
        <v>46297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purl.org/dc/elements/1.1/"/>
    <ds:schemaRef ds:uri="f5243320-894c-4082-a660-2de266cb3c01"/>
    <ds:schemaRef ds:uri="http://www.w3.org/XML/1998/namespace"/>
    <ds:schemaRef ds:uri="4a18b167-8b8b-4586-9c59-4b44bf25d28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2026-07-01T01:42:41Z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