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a360-my.sharepoint.com/personal/jcarter_asea360_com_au/Documents/Desktop/"/>
    </mc:Choice>
  </mc:AlternateContent>
  <xr:revisionPtr revIDLastSave="0" documentId="8_{80C30C65-2D09-470D-991B-2710C4535AD0}" xr6:coauthVersionLast="47" xr6:coauthVersionMax="47" xr10:uidLastSave="{00000000-0000-0000-0000-000000000000}"/>
  <bookViews>
    <workbookView xWindow="57480" yWindow="-120" windowWidth="29040" windowHeight="15720" activeTab="4" xr2:uid="{9C9B9502-E4F9-45AF-A57E-28B3F5429EA2}"/>
  </bookViews>
  <sheets>
    <sheet name="MELBOURNE" sheetId="1" r:id="rId1"/>
    <sheet name="SYDNEY" sheetId="2" r:id="rId2"/>
    <sheet name="BRISBANE" sheetId="3" r:id="rId3"/>
    <sheet name="ADELAIDE" sheetId="5" r:id="rId4"/>
    <sheet name="FREMANTLE" sheetId="4" r:id="rId5"/>
  </sheets>
  <definedNames>
    <definedName name="_xlnm.Print_Area" localSheetId="3">ADELAIDE!$A$1:$K$111</definedName>
    <definedName name="_xlnm.Print_Area" localSheetId="2">BRISBANE!$A$1:$K$114</definedName>
    <definedName name="_xlnm.Print_Area" localSheetId="4">FREMANTLE!$A$1:$K$87</definedName>
    <definedName name="_xlnm.Print_Area" localSheetId="0">MELBOURNE!$A$1:$S$236</definedName>
    <definedName name="_xlnm.Print_Area" localSheetId="1">SYDNEY!$A$1:$M$140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7" i="1" l="1"/>
  <c r="E22" i="1"/>
  <c r="E21" i="1"/>
  <c r="E20" i="1"/>
  <c r="E19" i="1"/>
  <c r="E18" i="1"/>
  <c r="E17" i="1"/>
  <c r="E16" i="1" l="1"/>
  <c r="D32" i="1"/>
  <c r="D31" i="1"/>
  <c r="D30" i="1"/>
  <c r="D29" i="1"/>
  <c r="H186" i="1"/>
  <c r="D186" i="1"/>
  <c r="D185" i="1"/>
  <c r="H184" i="1"/>
  <c r="D184" i="1"/>
  <c r="D183" i="1"/>
  <c r="H182" i="1"/>
  <c r="D181" i="1"/>
  <c r="H180" i="1"/>
  <c r="D180" i="1"/>
  <c r="J147" i="1"/>
  <c r="I147" i="1"/>
  <c r="H147" i="1"/>
  <c r="G169" i="1"/>
  <c r="G168" i="1"/>
  <c r="E152" i="1"/>
  <c r="E151" i="1"/>
  <c r="E150" i="1"/>
  <c r="E149" i="1"/>
  <c r="E148" i="1"/>
  <c r="E147" i="1"/>
  <c r="D147" i="1"/>
  <c r="G152" i="1"/>
  <c r="G151" i="1"/>
  <c r="G150" i="1"/>
  <c r="G149" i="1"/>
  <c r="G148" i="1"/>
  <c r="G147" i="1"/>
  <c r="G136" i="1"/>
  <c r="G137" i="1"/>
  <c r="G138" i="1"/>
  <c r="G139" i="1"/>
  <c r="G140" i="1"/>
  <c r="G135" i="1"/>
  <c r="G127" i="1"/>
  <c r="G126" i="1"/>
  <c r="G125" i="1"/>
  <c r="G124" i="1"/>
  <c r="F129" i="1"/>
  <c r="F128" i="1"/>
  <c r="F127" i="1"/>
  <c r="F126" i="1"/>
  <c r="F125" i="1"/>
  <c r="F124" i="1"/>
  <c r="E126" i="1"/>
  <c r="E125" i="1"/>
  <c r="E124" i="1"/>
  <c r="E129" i="1"/>
  <c r="E128" i="1"/>
  <c r="E127" i="1"/>
  <c r="E88" i="1"/>
  <c r="E89" i="1"/>
  <c r="E90" i="1"/>
  <c r="E91" i="1"/>
  <c r="D91" i="1" s="1"/>
  <c r="E92" i="1"/>
  <c r="D92" i="1" s="1"/>
  <c r="E87" i="1"/>
  <c r="D87" i="1" s="1"/>
  <c r="C88" i="1"/>
  <c r="C89" i="1"/>
  <c r="C90" i="1"/>
  <c r="C91" i="1"/>
  <c r="C92" i="1"/>
  <c r="C87" i="1"/>
  <c r="D19" i="4"/>
  <c r="B92" i="1"/>
  <c r="B91" i="1"/>
  <c r="B90" i="1"/>
  <c r="B89" i="1"/>
  <c r="B88" i="1"/>
  <c r="B68" i="1"/>
  <c r="B87" i="1"/>
  <c r="D61" i="1"/>
  <c r="D72" i="1" s="1"/>
  <c r="D64" i="5"/>
  <c r="D60" i="1"/>
  <c r="D59" i="1"/>
  <c r="D58" i="1"/>
  <c r="D57" i="1"/>
  <c r="D56" i="1"/>
  <c r="D67" i="1" s="1"/>
  <c r="D13" i="5"/>
  <c r="D14" i="5"/>
  <c r="B135" i="1"/>
  <c r="B67" i="1"/>
  <c r="C67" i="1"/>
  <c r="E67" i="1"/>
  <c r="F67" i="1"/>
  <c r="G67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E72" i="1"/>
  <c r="F72" i="1"/>
  <c r="G72" i="1"/>
  <c r="D78" i="3"/>
  <c r="D22" i="3"/>
  <c r="D90" i="2"/>
  <c r="D91" i="2"/>
  <c r="I140" i="1"/>
  <c r="H140" i="1"/>
  <c r="D140" i="1"/>
  <c r="I139" i="1"/>
  <c r="H139" i="1"/>
  <c r="D139" i="1"/>
  <c r="I138" i="1"/>
  <c r="H138" i="1"/>
  <c r="D138" i="1"/>
  <c r="I137" i="1"/>
  <c r="H137" i="1"/>
  <c r="D137" i="1"/>
  <c r="I136" i="1"/>
  <c r="H136" i="1"/>
  <c r="D136" i="1"/>
  <c r="I135" i="1"/>
  <c r="H135" i="1"/>
  <c r="D135" i="1"/>
  <c r="J92" i="1"/>
  <c r="J91" i="1"/>
  <c r="J90" i="1"/>
  <c r="J89" i="1"/>
  <c r="J88" i="1"/>
  <c r="J87" i="1"/>
  <c r="I92" i="1"/>
  <c r="I91" i="1"/>
  <c r="I90" i="1"/>
  <c r="I89" i="1"/>
  <c r="I88" i="1"/>
  <c r="I87" i="1"/>
  <c r="H92" i="1"/>
  <c r="H91" i="1"/>
  <c r="H90" i="1"/>
  <c r="D90" i="1"/>
  <c r="H89" i="1"/>
  <c r="D89" i="1"/>
  <c r="H88" i="1"/>
  <c r="D88" i="1"/>
  <c r="H87" i="1"/>
  <c r="D40" i="1"/>
  <c r="D39" i="1"/>
  <c r="D38" i="1"/>
  <c r="D65" i="5"/>
  <c r="D79" i="3"/>
  <c r="H73" i="2"/>
  <c r="H72" i="2"/>
  <c r="H71" i="2"/>
  <c r="H70" i="2"/>
  <c r="G73" i="2"/>
  <c r="G72" i="2"/>
  <c r="G71" i="2"/>
  <c r="G70" i="2"/>
  <c r="F73" i="2"/>
  <c r="F72" i="2"/>
  <c r="F71" i="2"/>
  <c r="F70" i="2"/>
  <c r="E73" i="2"/>
  <c r="E72" i="2"/>
  <c r="E71" i="2"/>
  <c r="E70" i="2"/>
  <c r="D73" i="2"/>
  <c r="D72" i="2"/>
  <c r="D71" i="2"/>
  <c r="D70" i="2"/>
  <c r="C73" i="2"/>
  <c r="C72" i="2"/>
  <c r="C71" i="2"/>
  <c r="C70" i="2"/>
  <c r="B73" i="2"/>
  <c r="B72" i="2"/>
  <c r="B71" i="2"/>
  <c r="B70" i="2"/>
  <c r="H65" i="2"/>
  <c r="H64" i="2"/>
  <c r="H63" i="2"/>
  <c r="H62" i="2"/>
  <c r="G65" i="2"/>
  <c r="G64" i="2"/>
  <c r="G63" i="2"/>
  <c r="G62" i="2"/>
  <c r="F65" i="2"/>
  <c r="F64" i="2"/>
  <c r="F63" i="2"/>
  <c r="F62" i="2"/>
  <c r="E65" i="2"/>
  <c r="E64" i="2"/>
  <c r="E63" i="2"/>
  <c r="E62" i="2"/>
  <c r="D65" i="2"/>
  <c r="D64" i="2"/>
  <c r="D63" i="2"/>
  <c r="D62" i="2"/>
  <c r="C65" i="2"/>
  <c r="C64" i="2"/>
  <c r="C63" i="2"/>
  <c r="C62" i="2"/>
  <c r="B65" i="2"/>
  <c r="B64" i="2"/>
  <c r="B63" i="2"/>
  <c r="B62" i="2"/>
  <c r="H53" i="2"/>
  <c r="G53" i="2"/>
  <c r="F53" i="2"/>
  <c r="E53" i="2"/>
  <c r="B53" i="2"/>
  <c r="C54" i="2"/>
  <c r="B54" i="2"/>
  <c r="C53" i="2"/>
  <c r="D54" i="2"/>
  <c r="D53" i="2"/>
  <c r="B25" i="2"/>
  <c r="B24" i="2"/>
  <c r="B23" i="2"/>
  <c r="B22" i="2"/>
  <c r="E17" i="2"/>
  <c r="E16" i="2"/>
  <c r="E15" i="2"/>
  <c r="E14" i="2"/>
  <c r="E13" i="2"/>
  <c r="H12" i="3" l="1"/>
  <c r="I12" i="3"/>
  <c r="J12" i="3"/>
  <c r="I13" i="3"/>
  <c r="J13" i="3"/>
  <c r="D15" i="3"/>
  <c r="D13" i="2"/>
  <c r="I13" i="2"/>
  <c r="J13" i="2"/>
  <c r="K13" i="2"/>
  <c r="L13" i="2"/>
  <c r="D32" i="2"/>
  <c r="E32" i="2"/>
  <c r="I32" i="2"/>
  <c r="J32" i="2"/>
  <c r="K32" i="2"/>
  <c r="D33" i="2"/>
  <c r="E33" i="2"/>
  <c r="I33" i="2"/>
  <c r="J33" i="2"/>
  <c r="K33" i="2"/>
  <c r="D34" i="2"/>
  <c r="E34" i="2"/>
  <c r="I34" i="2"/>
  <c r="J34" i="2"/>
  <c r="K34" i="2"/>
  <c r="H14" i="4"/>
  <c r="I14" i="4"/>
  <c r="J14" i="4"/>
  <c r="K14" i="4"/>
  <c r="H13" i="5"/>
  <c r="I13" i="5"/>
  <c r="J13" i="5"/>
  <c r="K13" i="5"/>
  <c r="J14" i="5"/>
  <c r="K14" i="5"/>
  <c r="D15" i="5"/>
  <c r="D55" i="5" s="1"/>
  <c r="D53" i="5"/>
  <c r="J15" i="5"/>
  <c r="K15" i="5"/>
  <c r="D16" i="5"/>
  <c r="D56" i="5" s="1"/>
  <c r="D66" i="5"/>
  <c r="D80" i="3"/>
  <c r="K18" i="4"/>
  <c r="J18" i="4"/>
  <c r="I18" i="4"/>
  <c r="H18" i="4"/>
  <c r="D18" i="4"/>
  <c r="K17" i="4"/>
  <c r="J17" i="4"/>
  <c r="I17" i="4"/>
  <c r="H17" i="4"/>
  <c r="D17" i="4"/>
  <c r="K16" i="4"/>
  <c r="J16" i="4"/>
  <c r="I16" i="4"/>
  <c r="H16" i="4"/>
  <c r="D16" i="4"/>
  <c r="K15" i="4"/>
  <c r="J15" i="4"/>
  <c r="I15" i="4"/>
  <c r="H15" i="4"/>
  <c r="D15" i="4"/>
  <c r="J58" i="5"/>
  <c r="J57" i="5"/>
  <c r="I58" i="5"/>
  <c r="I57" i="5"/>
  <c r="H58" i="5"/>
  <c r="H57" i="5"/>
  <c r="F57" i="5"/>
  <c r="G58" i="5"/>
  <c r="F58" i="5"/>
  <c r="G38" i="5"/>
  <c r="G57" i="5" s="1"/>
  <c r="B53" i="5"/>
  <c r="C53" i="5"/>
  <c r="E53" i="5"/>
  <c r="F53" i="5"/>
  <c r="G53" i="5"/>
  <c r="B54" i="5"/>
  <c r="C54" i="5"/>
  <c r="E54" i="5"/>
  <c r="F54" i="5"/>
  <c r="H54" i="5" s="1"/>
  <c r="G54" i="5"/>
  <c r="B55" i="5"/>
  <c r="C55" i="5"/>
  <c r="E55" i="5"/>
  <c r="F55" i="5"/>
  <c r="J55" i="5" s="1"/>
  <c r="G55" i="5"/>
  <c r="B56" i="5"/>
  <c r="C56" i="5"/>
  <c r="E56" i="5"/>
  <c r="F56" i="5"/>
  <c r="I56" i="5" s="1"/>
  <c r="G56" i="5"/>
  <c r="G39" i="5"/>
  <c r="F39" i="5"/>
  <c r="F38" i="5"/>
  <c r="E38" i="5"/>
  <c r="E57" i="5" s="1"/>
  <c r="D57" i="5" s="1"/>
  <c r="C39" i="5"/>
  <c r="C58" i="5" s="1"/>
  <c r="B39" i="5"/>
  <c r="B58" i="5" s="1"/>
  <c r="B38" i="5"/>
  <c r="B57" i="5" s="1"/>
  <c r="E29" i="5"/>
  <c r="E39" i="5" s="1"/>
  <c r="D54" i="5"/>
  <c r="D17" i="5"/>
  <c r="D18" i="5"/>
  <c r="E28" i="5"/>
  <c r="D28" i="5"/>
  <c r="C28" i="5"/>
  <c r="C38" i="5" s="1"/>
  <c r="C57" i="5" s="1"/>
  <c r="B28" i="5"/>
  <c r="C29" i="5"/>
  <c r="C27" i="5"/>
  <c r="B29" i="5"/>
  <c r="K18" i="5"/>
  <c r="J18" i="5"/>
  <c r="I18" i="5"/>
  <c r="H18" i="5"/>
  <c r="K17" i="5"/>
  <c r="J17" i="5"/>
  <c r="I17" i="5"/>
  <c r="H17" i="5"/>
  <c r="H19" i="5"/>
  <c r="I19" i="5"/>
  <c r="J19" i="5"/>
  <c r="K19" i="5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D21" i="3"/>
  <c r="D15" i="2"/>
  <c r="I15" i="2"/>
  <c r="J15" i="2"/>
  <c r="K15" i="2"/>
  <c r="L15" i="2"/>
  <c r="D16" i="2"/>
  <c r="I16" i="2"/>
  <c r="J16" i="2"/>
  <c r="K16" i="2"/>
  <c r="L16" i="2"/>
  <c r="D17" i="2"/>
  <c r="I17" i="2"/>
  <c r="J17" i="2"/>
  <c r="K17" i="2"/>
  <c r="L17" i="2"/>
  <c r="L14" i="2"/>
  <c r="K14" i="2"/>
  <c r="J14" i="2"/>
  <c r="I14" i="2"/>
  <c r="D14" i="2"/>
  <c r="E56" i="2"/>
  <c r="D56" i="2"/>
  <c r="E55" i="2"/>
  <c r="D55" i="2"/>
  <c r="E54" i="2"/>
  <c r="E25" i="2"/>
  <c r="D25" i="2"/>
  <c r="E24" i="2"/>
  <c r="D24" i="2"/>
  <c r="E23" i="2"/>
  <c r="D23" i="2"/>
  <c r="E22" i="2"/>
  <c r="D22" i="2"/>
  <c r="K35" i="2"/>
  <c r="J35" i="2"/>
  <c r="I35" i="2"/>
  <c r="E35" i="2"/>
  <c r="D35" i="2"/>
  <c r="K31" i="2"/>
  <c r="J31" i="2"/>
  <c r="I31" i="2"/>
  <c r="E31" i="2"/>
  <c r="D31" i="2"/>
  <c r="K30" i="2"/>
  <c r="J30" i="2"/>
  <c r="I30" i="2"/>
  <c r="E30" i="2"/>
  <c r="D30" i="2"/>
  <c r="D92" i="2"/>
  <c r="I54" i="5" l="1"/>
  <c r="J54" i="5"/>
  <c r="E58" i="5"/>
  <c r="D39" i="5"/>
  <c r="D58" i="5" s="1"/>
  <c r="H55" i="5"/>
  <c r="J56" i="5"/>
  <c r="D29" i="5"/>
  <c r="D38" i="5"/>
  <c r="H56" i="5"/>
  <c r="I55" i="5"/>
  <c r="K36" i="2" l="1"/>
  <c r="J36" i="2"/>
  <c r="I36" i="2"/>
  <c r="I22" i="2"/>
  <c r="I23" i="2"/>
  <c r="I24" i="2"/>
  <c r="I25" i="2"/>
  <c r="K19" i="4" l="1"/>
  <c r="J19" i="4"/>
  <c r="I19" i="4"/>
  <c r="H19" i="4"/>
  <c r="K16" i="5"/>
  <c r="J16" i="5"/>
  <c r="I16" i="5"/>
  <c r="H16" i="5"/>
  <c r="I15" i="5"/>
  <c r="H15" i="5"/>
  <c r="I14" i="5"/>
  <c r="H14" i="5"/>
  <c r="J14" i="3"/>
  <c r="I14" i="3"/>
  <c r="H14" i="3"/>
  <c r="J15" i="3"/>
  <c r="I15" i="3"/>
  <c r="H15" i="3"/>
  <c r="D36" i="2" l="1"/>
  <c r="E36" i="2"/>
  <c r="B35" i="5"/>
  <c r="C35" i="5"/>
  <c r="E35" i="5"/>
  <c r="F35" i="5"/>
  <c r="G35" i="5"/>
  <c r="B36" i="5"/>
  <c r="C36" i="5"/>
  <c r="D36" i="5"/>
  <c r="E36" i="5"/>
  <c r="F36" i="5"/>
  <c r="G36" i="5"/>
  <c r="B37" i="5"/>
  <c r="C37" i="5"/>
  <c r="E37" i="5"/>
  <c r="F37" i="5"/>
  <c r="G37" i="5"/>
  <c r="G34" i="5"/>
  <c r="F34" i="5"/>
  <c r="E34" i="5"/>
  <c r="D3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E27" i="5"/>
  <c r="F27" i="5"/>
  <c r="G27" i="5"/>
  <c r="E51" i="4"/>
  <c r="E52" i="4"/>
  <c r="E53" i="4"/>
  <c r="E54" i="4"/>
  <c r="E50" i="4"/>
  <c r="B25" i="4"/>
  <c r="B33" i="4" s="1"/>
  <c r="C25" i="4"/>
  <c r="C33" i="4" s="1"/>
  <c r="D25" i="4"/>
  <c r="D33" i="4" s="1"/>
  <c r="E25" i="4"/>
  <c r="E33" i="4" s="1"/>
  <c r="F25" i="4"/>
  <c r="F33" i="4" s="1"/>
  <c r="G25" i="4"/>
  <c r="G33" i="4" s="1"/>
  <c r="B26" i="4"/>
  <c r="B34" i="4" s="1"/>
  <c r="C26" i="4"/>
  <c r="C34" i="4" s="1"/>
  <c r="D26" i="4"/>
  <c r="D34" i="4" s="1"/>
  <c r="E26" i="4"/>
  <c r="E34" i="4" s="1"/>
  <c r="F26" i="4"/>
  <c r="F34" i="4" s="1"/>
  <c r="G26" i="4"/>
  <c r="G34" i="4" s="1"/>
  <c r="B27" i="4"/>
  <c r="B35" i="4" s="1"/>
  <c r="C27" i="4"/>
  <c r="C35" i="4" s="1"/>
  <c r="D27" i="4"/>
  <c r="D35" i="4" s="1"/>
  <c r="E27" i="4"/>
  <c r="E35" i="4" s="1"/>
  <c r="F27" i="4"/>
  <c r="F35" i="4" s="1"/>
  <c r="G27" i="4"/>
  <c r="G35" i="4" s="1"/>
  <c r="B28" i="4"/>
  <c r="B36" i="4" s="1"/>
  <c r="C28" i="4"/>
  <c r="C36" i="4" s="1"/>
  <c r="D28" i="4"/>
  <c r="D36" i="4" s="1"/>
  <c r="E28" i="4"/>
  <c r="E36" i="4" s="1"/>
  <c r="F28" i="4"/>
  <c r="F36" i="4" s="1"/>
  <c r="G28" i="4"/>
  <c r="G36" i="4" s="1"/>
  <c r="G24" i="4"/>
  <c r="G32" i="4" s="1"/>
  <c r="F24" i="4"/>
  <c r="F32" i="4" s="1"/>
  <c r="H32" i="4" s="1"/>
  <c r="E24" i="4"/>
  <c r="E32" i="4" s="1"/>
  <c r="D24" i="4"/>
  <c r="D32" i="4" s="1"/>
  <c r="C24" i="4"/>
  <c r="C32" i="4" s="1"/>
  <c r="B24" i="4"/>
  <c r="B32" i="4" s="1"/>
  <c r="C49" i="1"/>
  <c r="C50" i="1"/>
  <c r="D27" i="5" l="1"/>
  <c r="D37" i="5"/>
  <c r="D35" i="5"/>
  <c r="J36" i="4"/>
  <c r="J35" i="4"/>
  <c r="J34" i="4"/>
  <c r="J33" i="4"/>
  <c r="J32" i="4"/>
  <c r="I36" i="4"/>
  <c r="I35" i="4"/>
  <c r="I34" i="4"/>
  <c r="I33" i="4"/>
  <c r="I32" i="4"/>
  <c r="G54" i="4"/>
  <c r="G53" i="4"/>
  <c r="G52" i="4"/>
  <c r="G51" i="4"/>
  <c r="G50" i="4"/>
  <c r="F54" i="4"/>
  <c r="H54" i="4" s="1"/>
  <c r="F53" i="4"/>
  <c r="H53" i="4" s="1"/>
  <c r="F52" i="4"/>
  <c r="H52" i="4" s="1"/>
  <c r="F51" i="4"/>
  <c r="H51" i="4" s="1"/>
  <c r="F50" i="4"/>
  <c r="D54" i="4"/>
  <c r="D53" i="4"/>
  <c r="D52" i="4"/>
  <c r="D51" i="4"/>
  <c r="D50" i="4"/>
  <c r="C53" i="4"/>
  <c r="C52" i="4"/>
  <c r="C51" i="4"/>
  <c r="C50" i="4"/>
  <c r="B54" i="4"/>
  <c r="B53" i="4"/>
  <c r="B52" i="4"/>
  <c r="B51" i="4"/>
  <c r="B50" i="4"/>
  <c r="H35" i="4"/>
  <c r="I27" i="4"/>
  <c r="I28" i="4"/>
  <c r="H27" i="4"/>
  <c r="H28" i="4"/>
  <c r="H24" i="4"/>
  <c r="I24" i="4"/>
  <c r="J38" i="5"/>
  <c r="J37" i="5"/>
  <c r="I38" i="5"/>
  <c r="I37" i="5"/>
  <c r="H38" i="5"/>
  <c r="H37" i="5"/>
  <c r="I28" i="5"/>
  <c r="I27" i="5"/>
  <c r="H28" i="5"/>
  <c r="H27" i="5"/>
  <c r="C46" i="1"/>
  <c r="F47" i="1"/>
  <c r="G47" i="1" s="1"/>
  <c r="F48" i="1"/>
  <c r="G48" i="1" s="1"/>
  <c r="F49" i="1"/>
  <c r="G49" i="1" s="1"/>
  <c r="F50" i="1"/>
  <c r="G50" i="1" s="1"/>
  <c r="F46" i="1"/>
  <c r="G46" i="1" s="1"/>
  <c r="E47" i="1"/>
  <c r="E48" i="1"/>
  <c r="E49" i="1"/>
  <c r="E50" i="1"/>
  <c r="E46" i="1"/>
  <c r="D49" i="1"/>
  <c r="D46" i="1"/>
  <c r="C48" i="1"/>
  <c r="C47" i="1"/>
  <c r="B50" i="1"/>
  <c r="B49" i="1"/>
  <c r="B48" i="1"/>
  <c r="B47" i="1"/>
  <c r="B46" i="1"/>
  <c r="D50" i="1"/>
  <c r="D48" i="1"/>
  <c r="D47" i="1"/>
  <c r="I52" i="4" l="1"/>
  <c r="I51" i="4"/>
  <c r="I54" i="4"/>
  <c r="J53" i="4"/>
  <c r="I53" i="4"/>
  <c r="H16" i="3" l="1"/>
  <c r="J16" i="3"/>
  <c r="I16" i="3"/>
  <c r="F99" i="1" l="1"/>
  <c r="I19" i="1"/>
  <c r="I18" i="1"/>
  <c r="I17" i="1"/>
  <c r="G114" i="1"/>
  <c r="G113" i="1"/>
  <c r="G112" i="1"/>
  <c r="G111" i="1"/>
  <c r="G110" i="1"/>
  <c r="G109" i="1"/>
  <c r="H26" i="3" l="1"/>
  <c r="C99" i="1"/>
  <c r="C100" i="1"/>
  <c r="C101" i="1"/>
  <c r="C102" i="1"/>
  <c r="C103" i="1"/>
  <c r="C98" i="1"/>
  <c r="C110" i="1"/>
  <c r="C111" i="1"/>
  <c r="C112" i="1"/>
  <c r="C113" i="1"/>
  <c r="C114" i="1"/>
  <c r="C109" i="1"/>
  <c r="B110" i="1"/>
  <c r="B111" i="1"/>
  <c r="B112" i="1"/>
  <c r="B113" i="1"/>
  <c r="B114" i="1"/>
  <c r="B148" i="1"/>
  <c r="B149" i="1"/>
  <c r="B150" i="1"/>
  <c r="B151" i="1"/>
  <c r="B152" i="1"/>
  <c r="B147" i="1"/>
  <c r="B109" i="1"/>
  <c r="F169" i="1"/>
  <c r="F170" i="1"/>
  <c r="F171" i="1"/>
  <c r="F172" i="1"/>
  <c r="F173" i="1"/>
  <c r="F168" i="1"/>
  <c r="E169" i="1"/>
  <c r="D148" i="1"/>
  <c r="D149" i="1"/>
  <c r="D150" i="1"/>
  <c r="D125" i="1"/>
  <c r="D126" i="1"/>
  <c r="D127" i="1"/>
  <c r="D128" i="1"/>
  <c r="D129" i="1"/>
  <c r="D124" i="1"/>
  <c r="E110" i="1"/>
  <c r="E111" i="1"/>
  <c r="E112" i="1"/>
  <c r="E113" i="1"/>
  <c r="E114" i="1"/>
  <c r="E109" i="1"/>
  <c r="F110" i="1"/>
  <c r="H110" i="1" s="1"/>
  <c r="F111" i="1"/>
  <c r="H111" i="1" s="1"/>
  <c r="F112" i="1"/>
  <c r="H112" i="1" s="1"/>
  <c r="F113" i="1"/>
  <c r="H113" i="1" s="1"/>
  <c r="F114" i="1"/>
  <c r="F109" i="1"/>
  <c r="F100" i="1"/>
  <c r="F101" i="1"/>
  <c r="F102" i="1"/>
  <c r="F103" i="1"/>
  <c r="F98" i="1"/>
  <c r="E99" i="1"/>
  <c r="E100" i="1"/>
  <c r="E101" i="1"/>
  <c r="E102" i="1"/>
  <c r="E103" i="1"/>
  <c r="E98" i="1"/>
  <c r="I99" i="1" l="1"/>
  <c r="I100" i="1"/>
  <c r="I101" i="1"/>
  <c r="I102" i="1"/>
  <c r="I103" i="1"/>
  <c r="I98" i="1"/>
  <c r="J68" i="1"/>
  <c r="J69" i="1"/>
  <c r="J70" i="1"/>
  <c r="J71" i="1"/>
  <c r="J72" i="1"/>
  <c r="J67" i="1"/>
  <c r="I67" i="1"/>
  <c r="J22" i="1" l="1"/>
  <c r="J21" i="1"/>
  <c r="J20" i="1"/>
  <c r="J19" i="1"/>
  <c r="J18" i="1"/>
  <c r="J17" i="1"/>
  <c r="J16" i="1"/>
  <c r="B100" i="1"/>
  <c r="B99" i="1"/>
  <c r="B98" i="1"/>
  <c r="B128" i="1"/>
  <c r="B126" i="1"/>
  <c r="B125" i="1"/>
  <c r="B124" i="1"/>
  <c r="I68" i="1"/>
  <c r="J114" i="1" l="1"/>
  <c r="J113" i="1"/>
  <c r="J112" i="1"/>
  <c r="J111" i="1"/>
  <c r="J110" i="1"/>
  <c r="J109" i="1"/>
  <c r="I114" i="1"/>
  <c r="I113" i="1"/>
  <c r="I112" i="1"/>
  <c r="I111" i="1"/>
  <c r="I110" i="1"/>
  <c r="I109" i="1"/>
  <c r="H114" i="1"/>
  <c r="H109" i="1"/>
  <c r="D114" i="1"/>
  <c r="D113" i="1"/>
  <c r="D112" i="1"/>
  <c r="D111" i="1"/>
  <c r="D110" i="1"/>
  <c r="D109" i="1"/>
  <c r="C124" i="1"/>
  <c r="C125" i="1"/>
  <c r="H125" i="1"/>
  <c r="B103" i="1"/>
  <c r="B102" i="1"/>
  <c r="B101" i="1"/>
  <c r="D98" i="1"/>
  <c r="H103" i="1"/>
  <c r="D103" i="1"/>
  <c r="H102" i="1"/>
  <c r="D102" i="1"/>
  <c r="H101" i="1"/>
  <c r="D101" i="1"/>
  <c r="H100" i="1"/>
  <c r="D100" i="1"/>
  <c r="H99" i="1"/>
  <c r="D99" i="1"/>
  <c r="H98" i="1"/>
  <c r="I72" i="1"/>
  <c r="H72" i="1"/>
  <c r="I71" i="1"/>
  <c r="H71" i="1"/>
  <c r="I70" i="1"/>
  <c r="H70" i="1"/>
  <c r="I69" i="1"/>
  <c r="H69" i="1"/>
  <c r="H68" i="1"/>
  <c r="H67" i="1"/>
  <c r="H124" i="1" l="1"/>
  <c r="J124" i="1"/>
  <c r="I124" i="1"/>
  <c r="K124" i="1"/>
  <c r="I125" i="1"/>
  <c r="K125" i="1"/>
  <c r="J125" i="1"/>
  <c r="H46" i="1" l="1"/>
  <c r="I46" i="1"/>
  <c r="E47" i="3" l="1"/>
  <c r="E46" i="3"/>
  <c r="E45" i="3"/>
  <c r="E44" i="3"/>
  <c r="E43" i="3"/>
  <c r="E42" i="3"/>
  <c r="G47" i="3"/>
  <c r="G46" i="3"/>
  <c r="G45" i="3"/>
  <c r="G44" i="3"/>
  <c r="G43" i="3"/>
  <c r="G42" i="3"/>
  <c r="I42" i="3" s="1"/>
  <c r="F47" i="3"/>
  <c r="F46" i="3"/>
  <c r="F45" i="3"/>
  <c r="F44" i="3"/>
  <c r="F53" i="3" s="1"/>
  <c r="F43" i="3"/>
  <c r="F52" i="3" s="1"/>
  <c r="F42" i="3"/>
  <c r="E55" i="3"/>
  <c r="E54" i="3"/>
  <c r="E53" i="3"/>
  <c r="E52" i="3"/>
  <c r="E51" i="3"/>
  <c r="F55" i="3"/>
  <c r="F54" i="3"/>
  <c r="F51" i="3"/>
  <c r="G51" i="3"/>
  <c r="G52" i="3"/>
  <c r="G62" i="3"/>
  <c r="G61" i="3"/>
  <c r="G60" i="3"/>
  <c r="G59" i="3"/>
  <c r="F62" i="3"/>
  <c r="H62" i="3" s="1"/>
  <c r="F61" i="3"/>
  <c r="H61" i="3" s="1"/>
  <c r="F60" i="3"/>
  <c r="H60" i="3" s="1"/>
  <c r="F59" i="3"/>
  <c r="H59" i="3" s="1"/>
  <c r="E62" i="3"/>
  <c r="E61" i="3"/>
  <c r="E60" i="3"/>
  <c r="E59" i="3"/>
  <c r="D46" i="3"/>
  <c r="D44" i="3"/>
  <c r="D47" i="3"/>
  <c r="D45" i="3"/>
  <c r="D42" i="3"/>
  <c r="I47" i="1" l="1"/>
  <c r="H47" i="1"/>
  <c r="I48" i="1" l="1"/>
  <c r="H48" i="1"/>
  <c r="H49" i="1"/>
  <c r="I49" i="1"/>
  <c r="H50" i="1"/>
  <c r="I50" i="1"/>
  <c r="H126" i="1"/>
  <c r="K126" i="1"/>
  <c r="I126" i="1"/>
  <c r="J126" i="1"/>
  <c r="B43" i="3" l="1"/>
  <c r="C43" i="3"/>
  <c r="B52" i="3"/>
  <c r="D62" i="3" l="1"/>
  <c r="B42" i="3" l="1"/>
  <c r="C42" i="3"/>
  <c r="B44" i="3"/>
  <c r="C44" i="3"/>
  <c r="B45" i="3"/>
  <c r="C45" i="3"/>
  <c r="B46" i="3"/>
  <c r="C46" i="3"/>
  <c r="B47" i="3"/>
  <c r="C47" i="3"/>
  <c r="C126" i="1" l="1"/>
  <c r="G54" i="3" l="1"/>
  <c r="B55" i="3"/>
  <c r="B54" i="3"/>
  <c r="B53" i="3"/>
  <c r="B51" i="3"/>
  <c r="A8" i="3" l="1"/>
  <c r="B129" i="1"/>
  <c r="D59" i="3" l="1"/>
  <c r="D55" i="3"/>
  <c r="D54" i="3"/>
  <c r="D51" i="3"/>
  <c r="G55" i="3" l="1"/>
  <c r="I16" i="1" l="1"/>
  <c r="K16" i="1"/>
  <c r="K17" i="1"/>
  <c r="K18" i="1"/>
  <c r="K19" i="1"/>
  <c r="I20" i="1"/>
  <c r="K20" i="1"/>
  <c r="I21" i="1"/>
  <c r="K21" i="1"/>
  <c r="I22" i="1"/>
  <c r="K22" i="1"/>
  <c r="F151" i="1"/>
  <c r="F150" i="1"/>
  <c r="F149" i="1"/>
  <c r="D152" i="1"/>
  <c r="D151" i="1"/>
  <c r="G128" i="1"/>
  <c r="G172" i="1" s="1"/>
  <c r="G129" i="1"/>
  <c r="G173" i="1" s="1"/>
  <c r="G171" i="1"/>
  <c r="C129" i="1"/>
  <c r="C128" i="1"/>
  <c r="B127" i="1"/>
  <c r="C127" i="1"/>
  <c r="F148" i="1"/>
  <c r="F152" i="1"/>
  <c r="G170" i="1"/>
  <c r="K129" i="1" l="1"/>
  <c r="J129" i="1"/>
  <c r="I129" i="1"/>
  <c r="H128" i="1"/>
  <c r="K128" i="1"/>
  <c r="I128" i="1"/>
  <c r="J128" i="1"/>
  <c r="H127" i="1"/>
  <c r="K127" i="1"/>
  <c r="I127" i="1"/>
  <c r="J127" i="1"/>
  <c r="H129" i="1"/>
  <c r="D24" i="5"/>
  <c r="E172" i="1" l="1"/>
  <c r="D172" i="1" s="1"/>
  <c r="E171" i="1"/>
  <c r="D171" i="1" s="1"/>
  <c r="E170" i="1"/>
  <c r="D170" i="1" s="1"/>
  <c r="D169" i="1"/>
  <c r="E168" i="1"/>
  <c r="D168" i="1" s="1"/>
  <c r="A8" i="4" l="1"/>
  <c r="E173" i="1" l="1"/>
  <c r="D173" i="1" s="1"/>
  <c r="C168" i="1"/>
  <c r="B168" i="1"/>
  <c r="C169" i="1"/>
  <c r="C170" i="1"/>
  <c r="C171" i="1"/>
  <c r="C172" i="1"/>
  <c r="C173" i="1"/>
  <c r="C148" i="1"/>
  <c r="C149" i="1"/>
  <c r="C150" i="1"/>
  <c r="C151" i="1"/>
  <c r="C152" i="1"/>
  <c r="C147" i="1"/>
  <c r="B169" i="1"/>
  <c r="B170" i="1"/>
  <c r="B171" i="1"/>
  <c r="B172" i="1"/>
  <c r="B173" i="1"/>
  <c r="L16" i="1" l="1"/>
  <c r="C62" i="3" l="1"/>
  <c r="C61" i="3"/>
  <c r="C60" i="3"/>
  <c r="C59" i="3"/>
  <c r="B62" i="3"/>
  <c r="B61" i="3"/>
  <c r="B60" i="3"/>
  <c r="B59" i="3"/>
  <c r="G53" i="3"/>
  <c r="C55" i="3"/>
  <c r="C54" i="3"/>
  <c r="C53" i="3"/>
  <c r="C52" i="3"/>
  <c r="C51" i="3"/>
  <c r="A8" i="2" l="1"/>
  <c r="L17" i="1"/>
  <c r="L18" i="1"/>
  <c r="L19" i="1"/>
  <c r="L20" i="1"/>
  <c r="L21" i="1"/>
  <c r="L22" i="1"/>
  <c r="H53" i="5" l="1"/>
  <c r="G24" i="5"/>
  <c r="E24" i="5"/>
  <c r="H35" i="5"/>
  <c r="F24" i="5"/>
  <c r="C54" i="4" l="1"/>
  <c r="J60" i="3" l="1"/>
  <c r="J62" i="3"/>
  <c r="J61" i="3"/>
  <c r="J59" i="3"/>
  <c r="I45" i="3"/>
  <c r="I46" i="3"/>
  <c r="I43" i="3"/>
  <c r="I47" i="3"/>
  <c r="H46" i="3"/>
  <c r="H45" i="3"/>
  <c r="H47" i="3"/>
  <c r="I44" i="3"/>
  <c r="H44" i="3"/>
  <c r="H43" i="3"/>
  <c r="H42" i="3"/>
  <c r="K26" i="3"/>
  <c r="J26" i="3"/>
  <c r="I26" i="3"/>
  <c r="H13" i="3"/>
  <c r="H23" i="1" l="1"/>
  <c r="I25" i="5"/>
  <c r="J35" i="5" l="1"/>
  <c r="I35" i="5"/>
  <c r="H25" i="5"/>
  <c r="I53" i="2" l="1"/>
  <c r="I51" i="3" l="1"/>
  <c r="J172" i="1"/>
  <c r="J171" i="1"/>
  <c r="J170" i="1"/>
  <c r="J169" i="1"/>
  <c r="J152" i="1"/>
  <c r="J151" i="1"/>
  <c r="J150" i="1"/>
  <c r="J149" i="1"/>
  <c r="J148" i="1"/>
  <c r="I29" i="5"/>
  <c r="I26" i="5"/>
  <c r="I24" i="5"/>
  <c r="I70" i="2"/>
  <c r="J56" i="2"/>
  <c r="J55" i="2"/>
  <c r="J54" i="2"/>
  <c r="J53" i="2"/>
  <c r="I56" i="2"/>
  <c r="C34" i="5"/>
  <c r="C24" i="5"/>
  <c r="B34" i="5"/>
  <c r="B24" i="5"/>
  <c r="J54" i="4"/>
  <c r="J52" i="4"/>
  <c r="J51" i="4"/>
  <c r="K73" i="2" l="1"/>
  <c r="I73" i="2"/>
  <c r="K71" i="2"/>
  <c r="I71" i="2"/>
  <c r="K72" i="2"/>
  <c r="I72" i="2"/>
  <c r="I55" i="2"/>
  <c r="H50" i="4"/>
  <c r="J50" i="4"/>
  <c r="H33" i="4"/>
  <c r="H25" i="4"/>
  <c r="H34" i="4"/>
  <c r="H36" i="4"/>
  <c r="H26" i="4"/>
  <c r="H26" i="5"/>
  <c r="J53" i="5"/>
  <c r="I53" i="5"/>
  <c r="J39" i="5"/>
  <c r="I39" i="5"/>
  <c r="H39" i="5"/>
  <c r="H29" i="5"/>
  <c r="J34" i="5"/>
  <c r="I34" i="5"/>
  <c r="H34" i="5"/>
  <c r="J36" i="5"/>
  <c r="I36" i="5"/>
  <c r="H36" i="5"/>
  <c r="H24" i="5"/>
  <c r="J62" i="2"/>
  <c r="I62" i="2"/>
  <c r="I64" i="2"/>
  <c r="I63" i="2"/>
  <c r="I65" i="2"/>
  <c r="I54" i="2"/>
  <c r="K70" i="2"/>
  <c r="H51" i="3"/>
  <c r="J70" i="2"/>
  <c r="I26" i="4"/>
  <c r="I25" i="4"/>
  <c r="I50" i="4"/>
  <c r="I148" i="1" l="1"/>
  <c r="I149" i="1"/>
  <c r="I150" i="1"/>
  <c r="I151" i="1"/>
  <c r="H148" i="1"/>
  <c r="H149" i="1"/>
  <c r="H150" i="1"/>
  <c r="H151" i="1"/>
  <c r="I52" i="3"/>
  <c r="I53" i="3"/>
  <c r="I54" i="3"/>
  <c r="I55" i="3"/>
  <c r="H52" i="3"/>
  <c r="H53" i="3"/>
  <c r="H54" i="3"/>
  <c r="H55" i="3"/>
  <c r="I60" i="3"/>
  <c r="I61" i="3"/>
  <c r="I62" i="3"/>
  <c r="I59" i="3"/>
  <c r="I169" i="1"/>
  <c r="I170" i="1"/>
  <c r="I171" i="1"/>
  <c r="I172" i="1"/>
  <c r="H169" i="1"/>
  <c r="H170" i="1"/>
  <c r="H171" i="1"/>
  <c r="H172" i="1"/>
  <c r="A8" i="5" l="1"/>
  <c r="J65" i="2"/>
  <c r="J64" i="2"/>
  <c r="J63" i="2"/>
  <c r="J73" i="2"/>
  <c r="J72" i="2"/>
  <c r="J71" i="2"/>
  <c r="H152" i="1" l="1"/>
  <c r="I173" i="1" l="1"/>
  <c r="J173" i="1"/>
  <c r="H173" i="1"/>
  <c r="I152" i="1"/>
  <c r="F147" i="1" l="1"/>
  <c r="I168" i="1" l="1"/>
  <c r="H168" i="1"/>
  <c r="J168" i="1"/>
  <c r="D53" i="3"/>
  <c r="D61" i="3"/>
  <c r="D43" i="3"/>
  <c r="D60" i="3"/>
  <c r="D52" i="3" l="1"/>
</calcChain>
</file>

<file path=xl/sharedStrings.xml><?xml version="1.0" encoding="utf-8"?>
<sst xmlns="http://schemas.openxmlformats.org/spreadsheetml/2006/main" count="545" uniqueCount="146">
  <si>
    <t>MELBOURNE EXPORT</t>
  </si>
  <si>
    <t xml:space="preserve">LCL SAILING SCHEDULE </t>
  </si>
  <si>
    <t xml:space="preserve">BUSAN </t>
  </si>
  <si>
    <t>Vessel</t>
  </si>
  <si>
    <t>VOY</t>
  </si>
  <si>
    <t>Depot
Cut Off</t>
  </si>
  <si>
    <t>ETD
Melbourne</t>
  </si>
  <si>
    <t xml:space="preserve">ETA
Busan </t>
  </si>
  <si>
    <t xml:space="preserve">HONG KONG </t>
  </si>
  <si>
    <t>ETA
Hong Kong</t>
  </si>
  <si>
    <t>SHANGHAI</t>
  </si>
  <si>
    <t>ETA
Shanghai</t>
  </si>
  <si>
    <t>PORT KELANG</t>
  </si>
  <si>
    <t>ETA
Port Kelang</t>
  </si>
  <si>
    <t>SINGAPORE</t>
  </si>
  <si>
    <t>ETA
Singapore</t>
  </si>
  <si>
    <t>ETA
Bangkok</t>
  </si>
  <si>
    <t>ETA
Keelung</t>
  </si>
  <si>
    <t xml:space="preserve">UK &amp; EUROPE </t>
  </si>
  <si>
    <t>ETA
Rotterdam</t>
  </si>
  <si>
    <t>USA</t>
  </si>
  <si>
    <t>NEW ZEALAND</t>
  </si>
  <si>
    <t>ETA
Auckland</t>
  </si>
  <si>
    <t>ETA
Lyttleton</t>
  </si>
  <si>
    <t>SYDNEY EXPORT</t>
  </si>
  <si>
    <t>Cut Off</t>
  </si>
  <si>
    <t>ETD
Sydney</t>
  </si>
  <si>
    <t>HONG KONG</t>
  </si>
  <si>
    <t>BRISBANE EXPORT</t>
  </si>
  <si>
    <t>ETD
Brisbane</t>
  </si>
  <si>
    <t>FREMANTLE EXPORT</t>
  </si>
  <si>
    <t>ETD
Fremantle</t>
  </si>
  <si>
    <t>ADELAIDE EXPORT</t>
  </si>
  <si>
    <t>ETD
Adelaide</t>
  </si>
  <si>
    <t xml:space="preserve">NEW ZEALAND                 </t>
  </si>
  <si>
    <t>KOTA LARIS</t>
  </si>
  <si>
    <t>COSCO GENOA</t>
  </si>
  <si>
    <t>KOTA LUMAYAN</t>
  </si>
  <si>
    <t>ETA
Busan</t>
  </si>
  <si>
    <t>ETA
Tokyo</t>
  </si>
  <si>
    <t xml:space="preserve">ETA
Colombo </t>
  </si>
  <si>
    <t>ETA
Nhava Sheva</t>
  </si>
  <si>
    <t>ETA
Chicago</t>
  </si>
  <si>
    <t>ETA
Hamburg</t>
  </si>
  <si>
    <t>ETA
Qingdao</t>
  </si>
  <si>
    <t xml:space="preserve">HO CHI MINH  </t>
  </si>
  <si>
    <t>ETA
Ho Chi Minh</t>
  </si>
  <si>
    <t>171N</t>
  </si>
  <si>
    <t>ETA
Seattle</t>
  </si>
  <si>
    <t>--</t>
  </si>
  <si>
    <t>ETA
Nagoya</t>
  </si>
  <si>
    <t>ETA
Ningbo</t>
  </si>
  <si>
    <t>ETA
Xingang</t>
  </si>
  <si>
    <t>ETA
Southampton</t>
  </si>
  <si>
    <t>ETA
Jakarta</t>
  </si>
  <si>
    <t>OOCL CHICAGO</t>
  </si>
  <si>
    <t>Receivals Start</t>
  </si>
  <si>
    <t xml:space="preserve">Adelaide Cut Off </t>
  </si>
  <si>
    <t>Document</t>
  </si>
  <si>
    <t>Document Cut Off</t>
  </si>
  <si>
    <t>ETA
Los Angeles</t>
  </si>
  <si>
    <t xml:space="preserve">ETA
New York </t>
  </si>
  <si>
    <t xml:space="preserve">Document Cut Off </t>
  </si>
  <si>
    <t>Depot Cut Off</t>
  </si>
  <si>
    <t>WIDE JULIET</t>
  </si>
  <si>
    <t>PHOEBE</t>
  </si>
  <si>
    <t>OOCL BRISBANE</t>
  </si>
  <si>
    <t>GREEN WAVE</t>
  </si>
  <si>
    <t>OOCL PANAMA</t>
  </si>
  <si>
    <t>CNC JAWA</t>
  </si>
  <si>
    <t>ANDROKLIS</t>
  </si>
  <si>
    <t>JOGELA</t>
  </si>
  <si>
    <t>HYUNDAI SHANGHAI</t>
  </si>
  <si>
    <t>ANL ROTORUA</t>
  </si>
  <si>
    <t>Export Depot: Arrow Transport</t>
  </si>
  <si>
    <t>Export Depot: CITO Transport</t>
  </si>
  <si>
    <t>ANL KIWI TRADER</t>
  </si>
  <si>
    <t>ANL TASMAN TRADER</t>
  </si>
  <si>
    <t>VIETNAM</t>
  </si>
  <si>
    <t>THAILAND</t>
  </si>
  <si>
    <t xml:space="preserve">INDONESIA </t>
  </si>
  <si>
    <t xml:space="preserve">ETA
Chennai </t>
  </si>
  <si>
    <t>ETA
Surabaya</t>
  </si>
  <si>
    <t>ETA
Semarang</t>
  </si>
  <si>
    <t>ETA
Pasir Gudang</t>
  </si>
  <si>
    <t xml:space="preserve">ETA
Penang </t>
  </si>
  <si>
    <t>ETA
Male</t>
  </si>
  <si>
    <t>INDIA / SRI LANKA  / MALDIVES</t>
  </si>
  <si>
    <t>ETA
Manila Nth</t>
  </si>
  <si>
    <t>ETA
Cebu</t>
  </si>
  <si>
    <t>ETA
Laem Chabang</t>
  </si>
  <si>
    <t>ETA
Haiphong</t>
  </si>
  <si>
    <t>ETA
Danang</t>
  </si>
  <si>
    <t xml:space="preserve">INDIA / SRI LANKA </t>
  </si>
  <si>
    <t>EVER SMART</t>
  </si>
  <si>
    <t>KOTA LAWA</t>
  </si>
  <si>
    <t>OOCL YOKOHAMA</t>
  </si>
  <si>
    <t>212N</t>
  </si>
  <si>
    <t>0012N</t>
  </si>
  <si>
    <t>EVER SUPERB</t>
  </si>
  <si>
    <t>0115N</t>
  </si>
  <si>
    <t>191N</t>
  </si>
  <si>
    <t>0157N</t>
  </si>
  <si>
    <t>0144N</t>
  </si>
  <si>
    <t>109N</t>
  </si>
  <si>
    <t>121N</t>
  </si>
  <si>
    <t>215N</t>
  </si>
  <si>
    <t xml:space="preserve">COSCO GENOA </t>
  </si>
  <si>
    <t>251N</t>
  </si>
  <si>
    <t>213N</t>
  </si>
  <si>
    <t>101N</t>
  </si>
  <si>
    <t xml:space="preserve">OOCL CHICAGO </t>
  </si>
  <si>
    <t>KAOTA LARIS</t>
  </si>
  <si>
    <t>103N</t>
  </si>
  <si>
    <t>335N</t>
  </si>
  <si>
    <t>OOCL BRAZIL</t>
  </si>
  <si>
    <t>057N</t>
  </si>
  <si>
    <t>OOCL MIAMI</t>
  </si>
  <si>
    <t>114N</t>
  </si>
  <si>
    <t>COSCO ROTTERDAM</t>
  </si>
  <si>
    <t>OOCL ITALY</t>
  </si>
  <si>
    <t>156N</t>
  </si>
  <si>
    <t>0121N</t>
  </si>
  <si>
    <t>SAN GIORGIO</t>
  </si>
  <si>
    <t>192N</t>
  </si>
  <si>
    <t>252N</t>
  </si>
  <si>
    <t>OOCL CANADA</t>
  </si>
  <si>
    <t>123N</t>
  </si>
  <si>
    <t>110N</t>
  </si>
  <si>
    <t>122N</t>
  </si>
  <si>
    <t>214N</t>
  </si>
  <si>
    <t>0013N</t>
  </si>
  <si>
    <t>102N</t>
  </si>
  <si>
    <t>216N</t>
  </si>
  <si>
    <t>TAIWAN</t>
  </si>
  <si>
    <t>ETA
Kaohsiung</t>
  </si>
  <si>
    <t>ETA
Taichung</t>
  </si>
  <si>
    <t>PHILIPPINES</t>
  </si>
  <si>
    <t>27th July 2026</t>
  </si>
  <si>
    <t>ARIES</t>
  </si>
  <si>
    <t>2636N</t>
  </si>
  <si>
    <t>0104N</t>
  </si>
  <si>
    <t>OOCL KUALA LUMPUR</t>
  </si>
  <si>
    <t>Fremantle</t>
  </si>
  <si>
    <t>Singapore</t>
  </si>
  <si>
    <t>00116N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</si>
</sst>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[$-409]dd\-mmm\-yy;@"/>
    <numFmt numFmtId="165" formatCode="[$-409]d\-mmm\-yy;@"/>
    <numFmt numFmtId="166" formatCode="[$$-409]#,##0.00"/>
    <numFmt numFmtId="167" formatCode="[$-409]d\-mmm;@"/>
  </numFmts>
  <fonts count="4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0.5"/>
      <name val="Arial Narrow"/>
      <family val="2"/>
    </font>
    <font>
      <b/>
      <sz val="10.5"/>
      <name val="Arial Narrow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8"/>
      <color theme="4"/>
      <name val="Cambria"/>
      <family val="1"/>
    </font>
    <font>
      <b/>
      <sz val="14"/>
      <color theme="1"/>
      <name val="Nyala"/>
    </font>
    <font>
      <sz val="14"/>
      <name val="Arial Narrow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Nyala"/>
    </font>
    <font>
      <b/>
      <sz val="24"/>
      <name val="Nyala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36"/>
      <color theme="4"/>
      <name val="Cambria"/>
      <family val="1"/>
    </font>
    <font>
      <b/>
      <sz val="14"/>
      <name val="Calibri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sz val="11"/>
      <name val="돋움"/>
      <family val="2"/>
      <charset val="129"/>
    </font>
    <font>
      <sz val="10.5"/>
      <name val="Arial Narrow"/>
      <family val="2"/>
    </font>
    <font>
      <b/>
      <sz val="14"/>
      <color rgb="FF000000"/>
      <name val="Calibri"/>
      <family val="2"/>
    </font>
    <font>
      <sz val="10.5"/>
      <name val="Arial Narrow"/>
      <family val="2"/>
    </font>
    <font>
      <sz val="2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FF0000"/>
      <name val="Arial"/>
      <family val="2"/>
    </font>
    <font>
      <b/>
      <sz val="10.5"/>
      <color rgb="FF002060"/>
      <name val="Aptos SemiBold"/>
      <family val="2"/>
    </font>
    <font>
      <b/>
      <sz val="10.5"/>
      <color rgb="FF002060"/>
      <name val="Arial Narrow"/>
      <family val="2"/>
    </font>
    <font>
      <b/>
      <sz val="12"/>
      <name val="Calibri"/>
      <family val="2"/>
      <scheme val="minor"/>
    </font>
    <font>
      <b/>
      <sz val="14"/>
      <name val="Calibri"/>
      <family val="2"/>
    </font>
    <font>
      <b/>
      <sz val="14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0" fontId="2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31" fillId="0" borderId="0"/>
  </cellStyleXfs>
  <cellXfs count="306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5" fillId="2" borderId="0" xfId="2" applyFont="1" applyFill="1"/>
    <xf numFmtId="164" fontId="14" fillId="2" borderId="0" xfId="2" applyFont="1" applyFill="1" applyAlignment="1">
      <alignment horizont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4" borderId="7" xfId="0" quotePrefix="1" applyFont="1" applyFill="1" applyBorder="1"/>
    <xf numFmtId="16" fontId="17" fillId="4" borderId="8" xfId="0" applyNumberFormat="1" applyFont="1" applyFill="1" applyBorder="1" applyAlignment="1">
      <alignment horizontal="center"/>
    </xf>
    <xf numFmtId="0" fontId="17" fillId="4" borderId="9" xfId="0" quotePrefix="1" applyFont="1" applyFill="1" applyBorder="1"/>
    <xf numFmtId="16" fontId="17" fillId="4" borderId="10" xfId="0" applyNumberFormat="1" applyFont="1" applyFill="1" applyBorder="1" applyAlignment="1">
      <alignment horizontal="center"/>
    </xf>
    <xf numFmtId="16" fontId="17" fillId="4" borderId="11" xfId="0" applyNumberFormat="1" applyFont="1" applyFill="1" applyBorder="1" applyAlignment="1">
      <alignment horizontal="center"/>
    </xf>
    <xf numFmtId="164" fontId="12" fillId="2" borderId="0" xfId="0" applyNumberFormat="1" applyFont="1" applyFill="1" applyAlignment="1">
      <alignment vertical="center"/>
    </xf>
    <xf numFmtId="0" fontId="17" fillId="4" borderId="7" xfId="0" applyFont="1" applyFill="1" applyBorder="1"/>
    <xf numFmtId="0" fontId="17" fillId="4" borderId="9" xfId="0" applyFont="1" applyFill="1" applyBorder="1"/>
    <xf numFmtId="164" fontId="1" fillId="2" borderId="0" xfId="1" applyNumberFormat="1" applyFill="1" applyBorder="1" applyAlignment="1" applyProtection="1">
      <alignment horizontal="center" vertical="center"/>
    </xf>
    <xf numFmtId="16" fontId="17" fillId="2" borderId="0" xfId="0" applyNumberFormat="1" applyFont="1" applyFill="1" applyAlignment="1">
      <alignment horizontal="center"/>
    </xf>
    <xf numFmtId="0" fontId="16" fillId="4" borderId="7" xfId="0" applyFont="1" applyFill="1" applyBorder="1"/>
    <xf numFmtId="0" fontId="16" fillId="4" borderId="9" xfId="0" applyFont="1" applyFill="1" applyBorder="1"/>
    <xf numFmtId="0" fontId="16" fillId="4" borderId="10" xfId="0" quotePrefix="1" applyFont="1" applyFill="1" applyBorder="1" applyAlignment="1">
      <alignment horizontal="left"/>
    </xf>
    <xf numFmtId="16" fontId="16" fillId="4" borderId="10" xfId="0" applyNumberFormat="1" applyFont="1" applyFill="1" applyBorder="1" applyAlignment="1">
      <alignment horizontal="center"/>
    </xf>
    <xf numFmtId="164" fontId="5" fillId="2" borderId="0" xfId="3" applyFont="1" applyFill="1" applyAlignment="1">
      <alignment horizontal="center"/>
    </xf>
    <xf numFmtId="16" fontId="16" fillId="4" borderId="8" xfId="0" applyNumberFormat="1" applyFont="1" applyFill="1" applyBorder="1" applyAlignment="1">
      <alignment horizontal="center"/>
    </xf>
    <xf numFmtId="16" fontId="16" fillId="4" borderId="11" xfId="0" applyNumberFormat="1" applyFont="1" applyFill="1" applyBorder="1" applyAlignment="1">
      <alignment horizontal="center"/>
    </xf>
    <xf numFmtId="0" fontId="17" fillId="4" borderId="10" xfId="0" applyFont="1" applyFill="1" applyBorder="1" applyAlignment="1">
      <alignment horizontal="left"/>
    </xf>
    <xf numFmtId="16" fontId="16" fillId="4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0" fontId="17" fillId="2" borderId="0" xfId="0" applyFont="1" applyFill="1"/>
    <xf numFmtId="0" fontId="17" fillId="2" borderId="0" xfId="0" quotePrefix="1" applyFont="1" applyFill="1" applyAlignment="1">
      <alignment horizontal="left"/>
    </xf>
    <xf numFmtId="164" fontId="5" fillId="2" borderId="0" xfId="3" applyFont="1" applyFill="1" applyAlignment="1">
      <alignment horizontal="left"/>
    </xf>
    <xf numFmtId="1" fontId="5" fillId="2" borderId="0" xfId="3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0" fontId="16" fillId="2" borderId="0" xfId="0" applyFont="1" applyFill="1"/>
    <xf numFmtId="0" fontId="16" fillId="2" borderId="0" xfId="0" quotePrefix="1" applyFont="1" applyFill="1" applyAlignment="1">
      <alignment horizontal="left"/>
    </xf>
    <xf numFmtId="16" fontId="16" fillId="2" borderId="0" xfId="0" quotePrefix="1" applyNumberFormat="1" applyFont="1" applyFill="1" applyAlignment="1">
      <alignment horizontal="left"/>
    </xf>
    <xf numFmtId="16" fontId="1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" fontId="16" fillId="2" borderId="0" xfId="0" quotePrefix="1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164" fontId="21" fillId="2" borderId="0" xfId="0" applyNumberFormat="1" applyFont="1" applyFill="1" applyAlignment="1">
      <alignment horizontal="center" vertical="center"/>
    </xf>
    <xf numFmtId="16" fontId="16" fillId="2" borderId="14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" fontId="16" fillId="2" borderId="14" xfId="0" quotePrefix="1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7" fillId="2" borderId="14" xfId="0" applyFont="1" applyFill="1" applyBorder="1" applyAlignment="1">
      <alignment horizontal="center"/>
    </xf>
    <xf numFmtId="0" fontId="5" fillId="2" borderId="0" xfId="3" applyNumberFormat="1" applyFont="1" applyFill="1" applyAlignment="1">
      <alignment horizontal="center"/>
    </xf>
    <xf numFmtId="0" fontId="16" fillId="2" borderId="0" xfId="0" quotePrefix="1" applyFont="1" applyFill="1" applyAlignment="1">
      <alignment horizontal="center"/>
    </xf>
    <xf numFmtId="0" fontId="16" fillId="4" borderId="10" xfId="0" quotePrefix="1" applyFont="1" applyFill="1" applyBorder="1" applyAlignment="1">
      <alignment horizontal="center"/>
    </xf>
    <xf numFmtId="16" fontId="16" fillId="4" borderId="15" xfId="0" applyNumberFormat="1" applyFont="1" applyFill="1" applyBorder="1" applyAlignment="1">
      <alignment horizontal="center"/>
    </xf>
    <xf numFmtId="16" fontId="16" fillId="4" borderId="16" xfId="0" applyNumberFormat="1" applyFont="1" applyFill="1" applyBorder="1" applyAlignment="1">
      <alignment horizontal="center"/>
    </xf>
    <xf numFmtId="16" fontId="23" fillId="5" borderId="10" xfId="0" applyNumberFormat="1" applyFont="1" applyFill="1" applyBorder="1" applyAlignment="1">
      <alignment horizontal="center" vertical="center"/>
    </xf>
    <xf numFmtId="16" fontId="17" fillId="0" borderId="0" xfId="0" applyNumberFormat="1" applyFont="1" applyAlignment="1">
      <alignment horizontal="center"/>
    </xf>
    <xf numFmtId="0" fontId="24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16" fontId="17" fillId="4" borderId="9" xfId="0" applyNumberFormat="1" applyFont="1" applyFill="1" applyBorder="1"/>
    <xf numFmtId="16" fontId="17" fillId="4" borderId="7" xfId="0" applyNumberFormat="1" applyFont="1" applyFill="1" applyBorder="1"/>
    <xf numFmtId="0" fontId="16" fillId="4" borderId="15" xfId="0" quotePrefix="1" applyFont="1" applyFill="1" applyBorder="1" applyAlignment="1">
      <alignment horizontal="center"/>
    </xf>
    <xf numFmtId="16" fontId="17" fillId="4" borderId="15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16" fillId="4" borderId="0" xfId="0" quotePrefix="1" applyFont="1" applyFill="1" applyAlignment="1">
      <alignment horizontal="left"/>
    </xf>
    <xf numFmtId="16" fontId="17" fillId="4" borderId="0" xfId="0" applyNumberFormat="1" applyFont="1" applyFill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" fontId="16" fillId="2" borderId="0" xfId="0" applyNumberFormat="1" applyFont="1" applyFill="1" applyAlignment="1">
      <alignment horizontal="left" vertical="center"/>
    </xf>
    <xf numFmtId="16" fontId="1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4" borderId="21" xfId="0" applyFont="1" applyFill="1" applyBorder="1"/>
    <xf numFmtId="0" fontId="16" fillId="5" borderId="7" xfId="0" applyFont="1" applyFill="1" applyBorder="1" applyAlignment="1">
      <alignment vertical="top"/>
    </xf>
    <xf numFmtId="16" fontId="16" fillId="5" borderId="8" xfId="0" applyNumberFormat="1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10" xfId="0" applyFont="1" applyFill="1" applyBorder="1" applyAlignment="1">
      <alignment vertical="top"/>
    </xf>
    <xf numFmtId="16" fontId="16" fillId="5" borderId="10" xfId="0" applyNumberFormat="1" applyFont="1" applyFill="1" applyBorder="1" applyAlignment="1">
      <alignment horizontal="center" vertical="top"/>
    </xf>
    <xf numFmtId="16" fontId="16" fillId="5" borderId="11" xfId="0" applyNumberFormat="1" applyFont="1" applyFill="1" applyBorder="1" applyAlignment="1">
      <alignment horizontal="center" vertical="top"/>
    </xf>
    <xf numFmtId="0" fontId="16" fillId="4" borderId="0" xfId="0" quotePrefix="1" applyFont="1" applyFill="1" applyAlignment="1">
      <alignment horizontal="center"/>
    </xf>
    <xf numFmtId="16" fontId="23" fillId="5" borderId="0" xfId="0" applyNumberFormat="1" applyFont="1" applyFill="1" applyAlignment="1">
      <alignment horizontal="center" vertical="center"/>
    </xf>
    <xf numFmtId="0" fontId="23" fillId="5" borderId="21" xfId="0" applyFont="1" applyFill="1" applyBorder="1" applyAlignment="1">
      <alignment vertical="center"/>
    </xf>
    <xf numFmtId="16" fontId="29" fillId="5" borderId="8" xfId="0" applyNumberFormat="1" applyFont="1" applyFill="1" applyBorder="1" applyAlignment="1">
      <alignment horizontal="center" vertical="center"/>
    </xf>
    <xf numFmtId="16" fontId="29" fillId="5" borderId="11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0" fontId="17" fillId="4" borderId="10" xfId="0" applyFont="1" applyFill="1" applyBorder="1" applyAlignment="1">
      <alignment horizontal="center"/>
    </xf>
    <xf numFmtId="0" fontId="23" fillId="2" borderId="0" xfId="0" applyFont="1" applyFill="1" applyAlignment="1">
      <alignment vertical="center"/>
    </xf>
    <xf numFmtId="16" fontId="23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16" fontId="30" fillId="2" borderId="0" xfId="0" applyNumberFormat="1" applyFont="1" applyFill="1" applyAlignment="1">
      <alignment horizontal="center" vertical="center"/>
    </xf>
    <xf numFmtId="16" fontId="16" fillId="5" borderId="15" xfId="0" applyNumberFormat="1" applyFont="1" applyFill="1" applyBorder="1" applyAlignment="1">
      <alignment horizontal="center" vertical="top"/>
    </xf>
    <xf numFmtId="0" fontId="16" fillId="4" borderId="31" xfId="0" applyFont="1" applyFill="1" applyBorder="1"/>
    <xf numFmtId="0" fontId="16" fillId="4" borderId="19" xfId="0" quotePrefix="1" applyFont="1" applyFill="1" applyBorder="1" applyAlignment="1">
      <alignment horizontal="left"/>
    </xf>
    <xf numFmtId="16" fontId="16" fillId="4" borderId="19" xfId="0" applyNumberFormat="1" applyFont="1" applyFill="1" applyBorder="1" applyAlignment="1">
      <alignment horizontal="center"/>
    </xf>
    <xf numFmtId="16" fontId="16" fillId="4" borderId="23" xfId="0" applyNumberFormat="1" applyFont="1" applyFill="1" applyBorder="1" applyAlignment="1">
      <alignment horizontal="center"/>
    </xf>
    <xf numFmtId="0" fontId="16" fillId="4" borderId="0" xfId="0" applyFont="1" applyFill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4" borderId="0" xfId="0" applyFont="1" applyFill="1" applyAlignment="1">
      <alignment horizontal="center"/>
    </xf>
    <xf numFmtId="164" fontId="32" fillId="2" borderId="0" xfId="2" applyFont="1" applyFill="1"/>
    <xf numFmtId="16" fontId="16" fillId="0" borderId="0" xfId="0" applyNumberFormat="1" applyFont="1" applyAlignment="1">
      <alignment horizontal="center" vertical="top"/>
    </xf>
    <xf numFmtId="16" fontId="16" fillId="0" borderId="0" xfId="0" applyNumberFormat="1" applyFont="1" applyAlignment="1">
      <alignment horizontal="center"/>
    </xf>
    <xf numFmtId="16" fontId="17" fillId="4" borderId="8" xfId="0" quotePrefix="1" applyNumberFormat="1" applyFont="1" applyFill="1" applyBorder="1" applyAlignment="1">
      <alignment horizontal="center"/>
    </xf>
    <xf numFmtId="16" fontId="33" fillId="5" borderId="10" xfId="0" applyNumberFormat="1" applyFont="1" applyFill="1" applyBorder="1" applyAlignment="1">
      <alignment horizontal="center" vertical="center"/>
    </xf>
    <xf numFmtId="16" fontId="16" fillId="5" borderId="0" xfId="0" applyNumberFormat="1" applyFont="1" applyFill="1" applyAlignment="1">
      <alignment horizontal="center" vertical="top"/>
    </xf>
    <xf numFmtId="16" fontId="16" fillId="5" borderId="16" xfId="0" applyNumberFormat="1" applyFont="1" applyFill="1" applyBorder="1" applyAlignment="1">
      <alignment horizontal="center" vertical="top"/>
    </xf>
    <xf numFmtId="0" fontId="16" fillId="5" borderId="0" xfId="0" applyFont="1" applyFill="1" applyAlignment="1">
      <alignment vertical="top"/>
    </xf>
    <xf numFmtId="164" fontId="34" fillId="2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6" fillId="4" borderId="0" xfId="0" applyFont="1" applyFill="1"/>
    <xf numFmtId="164" fontId="13" fillId="0" borderId="0" xfId="0" applyNumberFormat="1" applyFont="1" applyAlignment="1">
      <alignment horizontal="center" vertical="top" wrapText="1"/>
    </xf>
    <xf numFmtId="164" fontId="35" fillId="0" borderId="0" xfId="0" applyNumberFormat="1" applyFont="1" applyAlignment="1">
      <alignment vertical="center"/>
    </xf>
    <xf numFmtId="164" fontId="35" fillId="2" borderId="0" xfId="0" applyNumberFormat="1" applyFont="1" applyFill="1" applyAlignment="1">
      <alignment vertical="center"/>
    </xf>
    <xf numFmtId="16" fontId="16" fillId="4" borderId="9" xfId="0" applyNumberFormat="1" applyFont="1" applyFill="1" applyBorder="1"/>
    <xf numFmtId="16" fontId="16" fillId="4" borderId="7" xfId="0" applyNumberFormat="1" applyFont="1" applyFill="1" applyBorder="1"/>
    <xf numFmtId="16" fontId="16" fillId="4" borderId="0" xfId="0" quotePrefix="1" applyNumberFormat="1" applyFont="1" applyFill="1" applyAlignment="1">
      <alignment horizontal="center"/>
    </xf>
    <xf numFmtId="16" fontId="16" fillId="4" borderId="10" xfId="0" quotePrefix="1" applyNumberFormat="1" applyFont="1" applyFill="1" applyBorder="1" applyAlignment="1">
      <alignment horizontal="center"/>
    </xf>
    <xf numFmtId="0" fontId="16" fillId="4" borderId="19" xfId="0" quotePrefix="1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 vertical="top"/>
    </xf>
    <xf numFmtId="164" fontId="5" fillId="2" borderId="0" xfId="2" applyFont="1" applyFill="1" applyAlignment="1">
      <alignment horizontal="center"/>
    </xf>
    <xf numFmtId="16" fontId="16" fillId="2" borderId="0" xfId="0" applyNumberFormat="1" applyFont="1" applyFill="1" applyAlignment="1">
      <alignment horizontal="center" vertical="center"/>
    </xf>
    <xf numFmtId="0" fontId="17" fillId="2" borderId="0" xfId="0" quotePrefix="1" applyFont="1" applyFill="1" applyAlignment="1">
      <alignment horizontal="center"/>
    </xf>
    <xf numFmtId="16" fontId="16" fillId="4" borderId="15" xfId="0" quotePrefix="1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164" fontId="36" fillId="3" borderId="33" xfId="0" applyNumberFormat="1" applyFont="1" applyFill="1" applyBorder="1" applyAlignment="1">
      <alignment horizontal="center" vertical="center" wrapText="1"/>
    </xf>
    <xf numFmtId="0" fontId="17" fillId="4" borderId="0" xfId="0" quotePrefix="1" applyFont="1" applyFill="1" applyAlignment="1">
      <alignment horizontal="center"/>
    </xf>
    <xf numFmtId="0" fontId="17" fillId="4" borderId="10" xfId="0" quotePrefix="1" applyFont="1" applyFill="1" applyBorder="1" applyAlignment="1">
      <alignment horizontal="center"/>
    </xf>
    <xf numFmtId="0" fontId="17" fillId="4" borderId="15" xfId="0" quotePrefix="1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 vertical="center" wrapText="1"/>
    </xf>
    <xf numFmtId="164" fontId="36" fillId="3" borderId="19" xfId="0" applyNumberFormat="1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top" wrapText="1"/>
    </xf>
    <xf numFmtId="0" fontId="36" fillId="3" borderId="9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/>
    </xf>
    <xf numFmtId="0" fontId="37" fillId="3" borderId="31" xfId="0" applyFont="1" applyFill="1" applyBorder="1" applyAlignment="1">
      <alignment horizontal="center" vertical="center"/>
    </xf>
    <xf numFmtId="16" fontId="39" fillId="5" borderId="10" xfId="0" applyNumberFormat="1" applyFont="1" applyFill="1" applyBorder="1" applyAlignment="1">
      <alignment horizontal="center" vertical="center"/>
    </xf>
    <xf numFmtId="16" fontId="40" fillId="5" borderId="10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42" fillId="2" borderId="0" xfId="2" applyFont="1" applyFill="1"/>
    <xf numFmtId="0" fontId="43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" fontId="17" fillId="0" borderId="0" xfId="0" quotePrefix="1" applyNumberFormat="1" applyFont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16" fillId="4" borderId="15" xfId="0" applyFont="1" applyFill="1" applyBorder="1" applyAlignment="1">
      <alignment horizontal="left"/>
    </xf>
    <xf numFmtId="16" fontId="29" fillId="5" borderId="16" xfId="0" applyNumberFormat="1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13" fillId="2" borderId="0" xfId="0" applyNumberFormat="1" applyFont="1" applyFill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 wrapText="1"/>
    </xf>
    <xf numFmtId="16" fontId="29" fillId="2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17" fillId="4" borderId="1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16" fontId="17" fillId="2" borderId="0" xfId="0" quotePrefix="1" applyNumberFormat="1" applyFont="1" applyFill="1" applyAlignment="1">
      <alignment horizontal="center"/>
    </xf>
    <xf numFmtId="16" fontId="16" fillId="4" borderId="0" xfId="0" applyNumberFormat="1" applyFont="1" applyFill="1"/>
    <xf numFmtId="16" fontId="16" fillId="4" borderId="21" xfId="0" applyNumberFormat="1" applyFont="1" applyFill="1" applyBorder="1"/>
    <xf numFmtId="16" fontId="16" fillId="4" borderId="15" xfId="0" applyNumberFormat="1" applyFont="1" applyFill="1" applyBorder="1"/>
    <xf numFmtId="16" fontId="16" fillId="4" borderId="10" xfId="0" applyNumberFormat="1" applyFont="1" applyFill="1" applyBorder="1"/>
    <xf numFmtId="16" fontId="39" fillId="5" borderId="0" xfId="0" applyNumberFormat="1" applyFont="1" applyFill="1" applyAlignment="1">
      <alignment horizontal="center" vertical="center"/>
    </xf>
    <xf numFmtId="16" fontId="33" fillId="5" borderId="0" xfId="0" applyNumberFormat="1" applyFont="1" applyFill="1" applyAlignment="1">
      <alignment horizontal="center" vertical="center"/>
    </xf>
    <xf numFmtId="16" fontId="40" fillId="5" borderId="0" xfId="0" applyNumberFormat="1" applyFont="1" applyFill="1" applyAlignment="1">
      <alignment horizontal="center" vertical="center"/>
    </xf>
    <xf numFmtId="0" fontId="17" fillId="4" borderId="21" xfId="0" applyFont="1" applyFill="1" applyBorder="1"/>
    <xf numFmtId="0" fontId="16" fillId="5" borderId="0" xfId="0" applyFont="1" applyFill="1" applyAlignment="1">
      <alignment horizontal="center" vertical="top"/>
    </xf>
    <xf numFmtId="16" fontId="23" fillId="5" borderId="15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/>
    </xf>
    <xf numFmtId="0" fontId="45" fillId="5" borderId="7" xfId="0" applyFont="1" applyFill="1" applyBorder="1" applyAlignment="1">
      <alignment vertical="center"/>
    </xf>
    <xf numFmtId="16" fontId="45" fillId="5" borderId="0" xfId="0" applyNumberFormat="1" applyFont="1" applyFill="1" applyAlignment="1">
      <alignment horizontal="center" vertical="center"/>
    </xf>
    <xf numFmtId="167" fontId="17" fillId="4" borderId="0" xfId="0" applyNumberFormat="1" applyFont="1" applyFill="1" applyAlignment="1">
      <alignment horizontal="center"/>
    </xf>
    <xf numFmtId="167" fontId="16" fillId="4" borderId="10" xfId="0" applyNumberFormat="1" applyFont="1" applyFill="1" applyBorder="1" applyAlignment="1">
      <alignment horizontal="center"/>
    </xf>
    <xf numFmtId="167" fontId="17" fillId="4" borderId="10" xfId="0" applyNumberFormat="1" applyFont="1" applyFill="1" applyBorder="1" applyAlignment="1">
      <alignment horizontal="center"/>
    </xf>
    <xf numFmtId="167" fontId="16" fillId="4" borderId="0" xfId="0" applyNumberFormat="1" applyFont="1" applyFill="1" applyAlignment="1">
      <alignment horizontal="center"/>
    </xf>
    <xf numFmtId="167" fontId="16" fillId="4" borderId="0" xfId="0" quotePrefix="1" applyNumberFormat="1" applyFont="1" applyFill="1" applyAlignment="1">
      <alignment horizontal="center"/>
    </xf>
    <xf numFmtId="167" fontId="16" fillId="4" borderId="10" xfId="0" quotePrefix="1" applyNumberFormat="1" applyFont="1" applyFill="1" applyBorder="1" applyAlignment="1">
      <alignment horizontal="center"/>
    </xf>
    <xf numFmtId="16" fontId="46" fillId="5" borderId="0" xfId="0" applyNumberFormat="1" applyFont="1" applyFill="1" applyAlignment="1">
      <alignment horizontal="center" vertical="center"/>
    </xf>
    <xf numFmtId="0" fontId="16" fillId="4" borderId="15" xfId="0" quotePrefix="1" applyFont="1" applyFill="1" applyBorder="1" applyAlignment="1">
      <alignment horizontal="left"/>
    </xf>
    <xf numFmtId="164" fontId="38" fillId="2" borderId="0" xfId="2" applyFont="1" applyFill="1"/>
    <xf numFmtId="164" fontId="38" fillId="2" borderId="0" xfId="2" applyFont="1" applyFill="1" applyAlignment="1">
      <alignment horizontal="center"/>
    </xf>
    <xf numFmtId="0" fontId="37" fillId="3" borderId="26" xfId="0" applyFont="1" applyFill="1" applyBorder="1" applyAlignment="1">
      <alignment horizontal="center" vertical="center"/>
    </xf>
    <xf numFmtId="0" fontId="37" fillId="3" borderId="39" xfId="0" applyFont="1" applyFill="1" applyBorder="1" applyAlignment="1">
      <alignment horizontal="center" vertical="center"/>
    </xf>
    <xf numFmtId="164" fontId="38" fillId="2" borderId="10" xfId="2" applyFont="1" applyFill="1" applyBorder="1" applyAlignment="1">
      <alignment horizontal="center"/>
    </xf>
    <xf numFmtId="164" fontId="2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0" fontId="36" fillId="3" borderId="26" xfId="0" applyFont="1" applyFill="1" applyBorder="1" applyAlignment="1">
      <alignment horizontal="center" vertical="center" wrapText="1"/>
    </xf>
    <xf numFmtId="0" fontId="36" fillId="3" borderId="39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39" xfId="0" applyNumberFormat="1" applyFont="1" applyFill="1" applyBorder="1" applyAlignment="1">
      <alignment horizontal="center" vertical="center" wrapText="1"/>
    </xf>
    <xf numFmtId="164" fontId="36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top" wrapText="1"/>
    </xf>
    <xf numFmtId="0" fontId="37" fillId="3" borderId="27" xfId="0" applyFont="1" applyFill="1" applyBorder="1" applyAlignment="1">
      <alignment horizontal="center" vertical="center"/>
    </xf>
    <xf numFmtId="0" fontId="36" fillId="3" borderId="27" xfId="0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 wrapText="1"/>
    </xf>
    <xf numFmtId="164" fontId="36" fillId="3" borderId="30" xfId="0" applyNumberFormat="1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/>
    </xf>
    <xf numFmtId="164" fontId="36" fillId="3" borderId="24" xfId="0" applyNumberFormat="1" applyFont="1" applyFill="1" applyBorder="1" applyAlignment="1">
      <alignment horizontal="center" vertical="center" wrapText="1"/>
    </xf>
    <xf numFmtId="164" fontId="36" fillId="3" borderId="25" xfId="0" applyNumberFormat="1" applyFont="1" applyFill="1" applyBorder="1" applyAlignment="1">
      <alignment horizontal="center" vertical="center"/>
    </xf>
    <xf numFmtId="164" fontId="36" fillId="3" borderId="38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36" fillId="2" borderId="0" xfId="0" applyNumberFormat="1" applyFont="1" applyFill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/>
    </xf>
    <xf numFmtId="0" fontId="37" fillId="3" borderId="30" xfId="0" applyFont="1" applyFill="1" applyBorder="1" applyAlignment="1">
      <alignment horizontal="center" vertical="center"/>
    </xf>
    <xf numFmtId="0" fontId="37" fillId="3" borderId="36" xfId="0" applyFont="1" applyFill="1" applyBorder="1" applyAlignment="1">
      <alignment horizontal="center" vertical="center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/>
    </xf>
    <xf numFmtId="164" fontId="36" fillId="3" borderId="21" xfId="0" applyNumberFormat="1" applyFont="1" applyFill="1" applyBorder="1" applyAlignment="1">
      <alignment horizontal="center" vertical="center" wrapText="1"/>
    </xf>
    <xf numFmtId="164" fontId="36" fillId="3" borderId="9" xfId="0" applyNumberFormat="1" applyFont="1" applyFill="1" applyBorder="1" applyAlignment="1">
      <alignment horizontal="center" vertical="center" wrapText="1"/>
    </xf>
    <xf numFmtId="164" fontId="19" fillId="2" borderId="10" xfId="2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center" vertical="center"/>
    </xf>
    <xf numFmtId="0" fontId="37" fillId="3" borderId="37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164" fontId="36" fillId="3" borderId="7" xfId="0" applyNumberFormat="1" applyFont="1" applyFill="1" applyBorder="1" applyAlignment="1">
      <alignment horizontal="center" vertical="center" wrapText="1"/>
    </xf>
    <xf numFmtId="164" fontId="36" fillId="3" borderId="37" xfId="0" applyNumberFormat="1" applyFont="1" applyFill="1" applyBorder="1" applyAlignment="1">
      <alignment horizontal="center" vertical="center"/>
    </xf>
    <xf numFmtId="164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/>
    </xf>
    <xf numFmtId="0" fontId="36" fillId="3" borderId="21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164" fontId="44" fillId="3" borderId="30" xfId="0" applyNumberFormat="1" applyFont="1" applyFill="1" applyBorder="1" applyAlignment="1">
      <alignment horizontal="center" vertical="center" wrapText="1"/>
    </xf>
    <xf numFmtId="164" fontId="44" fillId="3" borderId="36" xfId="0" applyNumberFormat="1" applyFont="1" applyFill="1" applyBorder="1" applyAlignment="1">
      <alignment horizontal="center" vertical="center"/>
    </xf>
    <xf numFmtId="164" fontId="44" fillId="3" borderId="24" xfId="0" applyNumberFormat="1" applyFont="1" applyFill="1" applyBorder="1" applyAlignment="1">
      <alignment horizontal="center" vertical="center" wrapText="1"/>
    </xf>
    <xf numFmtId="164" fontId="44" fillId="3" borderId="25" xfId="0" applyNumberFormat="1" applyFont="1" applyFill="1" applyBorder="1" applyAlignment="1">
      <alignment horizontal="center" vertical="center"/>
    </xf>
    <xf numFmtId="0" fontId="36" fillId="3" borderId="30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>
      <alignment horizontal="center" vertical="center"/>
    </xf>
    <xf numFmtId="164" fontId="13" fillId="3" borderId="17" xfId="0" applyNumberFormat="1" applyFont="1" applyFill="1" applyBorder="1" applyAlignment="1">
      <alignment horizontal="center" vertical="center" wrapText="1"/>
    </xf>
    <xf numFmtId="164" fontId="13" fillId="3" borderId="18" xfId="0" applyNumberFormat="1" applyFont="1" applyFill="1" applyBorder="1" applyAlignment="1">
      <alignment horizontal="center" vertical="center" wrapText="1"/>
    </xf>
    <xf numFmtId="0" fontId="37" fillId="3" borderId="33" xfId="0" applyFont="1" applyFill="1" applyBorder="1" applyAlignment="1">
      <alignment horizontal="center" vertical="center"/>
    </xf>
    <xf numFmtId="0" fontId="36" fillId="3" borderId="33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 vertical="center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4" fontId="38" fillId="2" borderId="15" xfId="2" applyFont="1" applyFill="1" applyBorder="1" applyAlignment="1">
      <alignment horizontal="center"/>
    </xf>
    <xf numFmtId="164" fontId="36" fillId="3" borderId="25" xfId="0" applyNumberFormat="1" applyFont="1" applyFill="1" applyBorder="1" applyAlignment="1">
      <alignment horizontal="center" vertical="center" wrapText="1"/>
    </xf>
    <xf numFmtId="164" fontId="36" fillId="3" borderId="34" xfId="0" applyNumberFormat="1" applyFont="1" applyFill="1" applyBorder="1" applyAlignment="1">
      <alignment horizontal="center" vertical="center" wrapText="1"/>
    </xf>
    <xf numFmtId="164" fontId="36" fillId="3" borderId="35" xfId="0" applyNumberFormat="1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 wrapText="1"/>
    </xf>
    <xf numFmtId="0" fontId="36" fillId="3" borderId="34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 wrapText="1"/>
    </xf>
    <xf numFmtId="0" fontId="37" fillId="3" borderId="25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164" fontId="36" fillId="3" borderId="22" xfId="0" applyNumberFormat="1" applyFont="1" applyFill="1" applyBorder="1" applyAlignment="1">
      <alignment horizontal="center" vertical="center" wrapText="1"/>
    </xf>
    <xf numFmtId="164" fontId="36" fillId="3" borderId="28" xfId="0" applyNumberFormat="1" applyFont="1" applyFill="1" applyBorder="1" applyAlignment="1">
      <alignment horizontal="center" vertical="center"/>
    </xf>
    <xf numFmtId="164" fontId="36" fillId="3" borderId="29" xfId="0" applyNumberFormat="1" applyFont="1" applyFill="1" applyBorder="1" applyAlignment="1">
      <alignment horizontal="center" vertical="center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6" fillId="3" borderId="20" xfId="0" applyNumberFormat="1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 wrapText="1"/>
    </xf>
    <xf numFmtId="0" fontId="37" fillId="3" borderId="38" xfId="0" applyFont="1" applyFill="1" applyBorder="1" applyAlignment="1">
      <alignment horizontal="center" vertical="center"/>
    </xf>
    <xf numFmtId="164" fontId="36" fillId="3" borderId="15" xfId="0" applyNumberFormat="1" applyFont="1" applyFill="1" applyBorder="1" applyAlignment="1">
      <alignment horizontal="center" vertical="center" wrapText="1"/>
    </xf>
    <xf numFmtId="164" fontId="36" fillId="3" borderId="10" xfId="0" applyNumberFormat="1" applyFont="1" applyFill="1" applyBorder="1" applyAlignment="1">
      <alignment horizontal="center" vertical="center" wrapText="1"/>
    </xf>
    <xf numFmtId="164" fontId="36" fillId="3" borderId="16" xfId="0" applyNumberFormat="1" applyFont="1" applyFill="1" applyBorder="1" applyAlignment="1">
      <alignment horizontal="center" vertical="center" wrapText="1"/>
    </xf>
    <xf numFmtId="164" fontId="36" fillId="3" borderId="11" xfId="0" applyNumberFormat="1" applyFont="1" applyFill="1" applyBorder="1" applyAlignment="1">
      <alignment horizontal="center" vertical="center" wrapText="1"/>
    </xf>
    <xf numFmtId="164" fontId="38" fillId="2" borderId="19" xfId="2" applyFont="1" applyFill="1" applyBorder="1" applyAlignment="1">
      <alignment horizontal="center"/>
    </xf>
    <xf numFmtId="164" fontId="36" fillId="3" borderId="6" xfId="0" applyNumberFormat="1" applyFont="1" applyFill="1" applyBorder="1" applyAlignment="1">
      <alignment horizontal="center" vertical="center"/>
    </xf>
    <xf numFmtId="16" fontId="17" fillId="4" borderId="11" xfId="0" quotePrefix="1" applyNumberFormat="1" applyFont="1" applyFill="1" applyBorder="1" applyAlignment="1">
      <alignment horizontal="center"/>
    </xf>
  </cellXfs>
  <cellStyles count="22">
    <cellStyle name="Currency 2" xfId="11" xr:uid="{432158FE-92F0-45D4-920A-C9694031F331}"/>
    <cellStyle name="Currency 2 2" xfId="15" xr:uid="{7D19DBFA-9E4B-4840-ADC2-7CEF2721EB2F}"/>
    <cellStyle name="Currency 2 2 2" xfId="20" xr:uid="{31961FC9-E640-443E-A63A-DBCE6947DF8D}"/>
    <cellStyle name="Currency 2 3" xfId="18" xr:uid="{4BB16E2C-48DE-4439-9382-4BACF9A3ECDD}"/>
    <cellStyle name="Currency 3" xfId="10" xr:uid="{E9D91644-DB1C-4004-91C8-29A673FEBFA9}"/>
    <cellStyle name="Currency 3 2" xfId="17" xr:uid="{AD0024CB-2DB8-4631-B3A6-76A2DBDFE26A}"/>
    <cellStyle name="Currency 4" xfId="14" xr:uid="{0D5306EC-3CE2-4B1F-93BE-8A99857A62B1}"/>
    <cellStyle name="Currency 4 2" xfId="19" xr:uid="{A7F38CFE-C8A1-4809-A902-CCD838404E3E}"/>
    <cellStyle name="Hyperlink" xfId="1" builtinId="8"/>
    <cellStyle name="Hyperlink 2" xfId="12" xr:uid="{A1E0913C-8E86-4A01-8B9E-0CEE5DE621C5}"/>
    <cellStyle name="Normal" xfId="0" builtinId="0"/>
    <cellStyle name="Normal 11" xfId="4" xr:uid="{556E1025-7E85-4C2E-B214-867AF4843D76}"/>
    <cellStyle name="Normal 12" xfId="3" xr:uid="{48238130-EDF2-44E4-BEB4-C7FEC6F45E8E}"/>
    <cellStyle name="Normal 14" xfId="5" xr:uid="{6F3C3F54-7B27-42DA-B00F-F1D2630B9E82}"/>
    <cellStyle name="Normal 2" xfId="13" xr:uid="{CF283760-4440-4A27-8B33-A30C550A1130}"/>
    <cellStyle name="Normal 3" xfId="9" xr:uid="{AD1AEB78-00CC-4846-B010-3603EB3030C1}"/>
    <cellStyle name="Normal 3 2" xfId="16" xr:uid="{61186B55-AD60-4A35-AC55-5270395760AD}"/>
    <cellStyle name="Normal 31" xfId="8" xr:uid="{CF023379-C287-4048-9638-D75FBE68048B}"/>
    <cellStyle name="Normal 5" xfId="2" xr:uid="{DA943317-22B2-4186-B3AA-F5B5EFB2C88F}"/>
    <cellStyle name="Normal 62 17" xfId="7" xr:uid="{3FB80877-35D1-4BBC-8F18-215E2887EADD}"/>
    <cellStyle name="Normal 62 18" xfId="6" xr:uid="{0ED901F9-2C52-4B01-A0A1-3315B9989113}"/>
    <cellStyle name="표준 2" xfId="21" xr:uid="{F18A0932-93B2-48DD-9317-BD6E714F7609}"/>
  </cellStyles>
  <dxfs count="0"/>
  <tableStyles count="0" defaultTableStyle="TableStyleMedium2" defaultPivotStyle="PivotStyleLight16"/>
  <colors>
    <mruColors>
      <color rgb="FFFF9900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445078</xdr:colOff>
      <xdr:row>78</xdr:row>
      <xdr:rowOff>142875</xdr:rowOff>
    </xdr:from>
    <xdr:to>
      <xdr:col>7</xdr:col>
      <xdr:colOff>872518</xdr:colOff>
      <xdr:row>82</xdr:row>
      <xdr:rowOff>188453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F7AA5EBF-B258-48CD-95A0-C30C99B26A8F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8703" y="19269075"/>
          <a:ext cx="4675590" cy="959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198004</xdr:colOff>
      <xdr:row>159</xdr:row>
      <xdr:rowOff>58739</xdr:rowOff>
    </xdr:from>
    <xdr:to>
      <xdr:col>7</xdr:col>
      <xdr:colOff>591251</xdr:colOff>
      <xdr:row>163</xdr:row>
      <xdr:rowOff>54381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C8AF59-84C4-4281-97B4-D44B994D9219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629" y="38139689"/>
          <a:ext cx="4628062" cy="99005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247650</xdr:colOff>
      <xdr:row>188</xdr:row>
      <xdr:rowOff>163752</xdr:rowOff>
    </xdr:from>
    <xdr:to>
      <xdr:col>9</xdr:col>
      <xdr:colOff>657225</xdr:colOff>
      <xdr:row>194</xdr:row>
      <xdr:rowOff>57150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61597436-1FD6-4AAE-B7E0-FF26AEA8B830}"/>
            </a:ext>
          </a:extLst>
        </xdr:cNvPr>
        <xdr:cNvSpPr txBox="1"/>
      </xdr:nvSpPr>
      <xdr:spPr>
        <a:xfrm>
          <a:off x="790575" y="30253227"/>
          <a:ext cx="6648450" cy="126499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36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2</xdr:col>
      <xdr:colOff>27941</xdr:colOff>
      <xdr:row>0</xdr:row>
      <xdr:rowOff>42435</xdr:rowOff>
    </xdr:from>
    <xdr:to>
      <xdr:col>8</xdr:col>
      <xdr:colOff>326995</xdr:colOff>
      <xdr:row>4</xdr:row>
      <xdr:rowOff>92281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623E9DD-375C-4D9D-9817-F23F226A5A6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566" y="42435"/>
          <a:ext cx="5533994" cy="11109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801826</xdr:colOff>
      <xdr:row>192</xdr:row>
      <xdr:rowOff>162267</xdr:rowOff>
    </xdr:from>
    <xdr:to>
      <xdr:col>9</xdr:col>
      <xdr:colOff>914400</xdr:colOff>
      <xdr:row>204</xdr:row>
      <xdr:rowOff>57355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3AE43E-2A6B-408E-86E4-98C6CCD6DE73}"/>
            </a:ext>
          </a:extLst>
        </xdr:cNvPr>
        <xdr:cNvSpPr txBox="1"/>
      </xdr:nvSpPr>
      <xdr:spPr>
        <a:xfrm>
          <a:off x="1306651" y="46577592"/>
          <a:ext cx="8256449" cy="263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 editAs="oneCell">
    <xdr:from>
      <xdr:col>0</xdr:col>
      <xdr:colOff>258792</xdr:colOff>
      <xdr:row>73</xdr:row>
      <xdr:rowOff>103491</xdr:rowOff>
    </xdr:from>
    <xdr:to>
      <xdr:col>10</xdr:col>
      <xdr:colOff>515301</xdr:colOff>
      <xdr:row>77</xdr:row>
      <xdr:rowOff>98088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465D2D5-7410-42C5-9A97-F80AD669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792" y="18086691"/>
          <a:ext cx="9996774" cy="91661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153</xdr:row>
      <xdr:rowOff>133350</xdr:rowOff>
    </xdr:from>
    <xdr:to>
      <xdr:col>10</xdr:col>
      <xdr:colOff>705802</xdr:colOff>
      <xdr:row>157</xdr:row>
      <xdr:rowOff>114236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FC20A5F-CADC-4953-A312-9CE08031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1" y="36728400"/>
          <a:ext cx="10112691" cy="9714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231</xdr:row>
      <xdr:rowOff>152400</xdr:rowOff>
    </xdr:from>
    <xdr:to>
      <xdr:col>10</xdr:col>
      <xdr:colOff>454342</xdr:colOff>
      <xdr:row>235</xdr:row>
      <xdr:rowOff>192221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DBE7FF-DA8E-47BF-9577-CD2EBDE2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43567350"/>
          <a:ext cx="9725025" cy="954221"/>
        </a:xfrm>
        <a:prstGeom prst="rect">
          <a:avLst/>
        </a:prstGeom>
      </xdr:spPr>
    </xdr:pic>
    <xdr:clientData/>
  </xdr:twoCellAnchor>
  <xdr:twoCellAnchor>
    <xdr:from>
      <xdr:col>1</xdr:col>
      <xdr:colOff>85724</xdr:colOff>
      <xdr:row>192</xdr:row>
      <xdr:rowOff>192403</xdr:rowOff>
    </xdr:from>
    <xdr:to>
      <xdr:col>10</xdr:col>
      <xdr:colOff>285750</xdr:colOff>
      <xdr:row>213</xdr:row>
      <xdr:rowOff>123824</xdr:rowOff>
    </xdr:to>
    <xdr:sp macro="" textlink="">
      <xdr:nvSpPr>
        <xdr:cNvPr id="42" name="TextBox 3">
          <a:extLst>
            <a:ext uri="{FF2B5EF4-FFF2-40B4-BE49-F238E27FC236}">
              <a16:creationId xmlns:a16="http://schemas.microsoft.com/office/drawing/2014/main" id="{A8EF5BFF-C846-4DF2-BFEE-B510B83D006A}"/>
            </a:ext>
          </a:extLst>
        </xdr:cNvPr>
        <xdr:cNvSpPr txBox="1"/>
      </xdr:nvSpPr>
      <xdr:spPr>
        <a:xfrm>
          <a:off x="590549" y="46607728"/>
          <a:ext cx="9439276" cy="4732021"/>
        </a:xfrm>
        <a:prstGeom prst="rect">
          <a:avLst/>
        </a:prstGeom>
        <a:solidFill>
          <a:schemeClr val="accent2">
            <a:alpha val="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700" b="1" u="none" baseline="0">
              <a:solidFill>
                <a:srgbClr val="FF0000"/>
              </a:solidFill>
            </a:rPr>
            <a:t>New export depot for all worldwide destinations except Busan &amp; New Zealand Tradelands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4000" b="1" u="sng" baseline="0">
              <a:solidFill>
                <a:schemeClr val="accent2"/>
              </a:solidFill>
            </a:rPr>
            <a:t>CITO LOGISTICS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700" b="1" u="none" baseline="0">
              <a:solidFill>
                <a:schemeClr val="accent2"/>
              </a:solidFill>
            </a:rPr>
            <a:t>22 SARA GROVE, TOTTENHAM VIC 3012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Hours 8:00am - 4:30pm (Mon-Fri)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*Permit number 5997 (Able to handle dairy commodities &amp; canned abalone)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="1" i="0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*Timeslot booking required via CITO Transport website;  </a:t>
          </a:r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citotransport.com.au</a:t>
          </a:r>
        </a:p>
        <a:p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(Click the Timeslot Booking tap at the top</a:t>
          </a:r>
          <a:r>
            <a:rPr lang="en-AU" sz="12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of CITO's page and 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create an account)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2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7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(Shipments to/via Busan &amp; New Zealand destinations only)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40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ARROW TRANSPORT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96-118 TOLL DRIVE, ALTONA NORTH 3025</a:t>
          </a:r>
          <a:endParaRPr kumimoji="0" lang="en-AU" sz="1700" b="0" i="0" u="none" strike="noStrike" kern="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Hours: 7.00am – 3.30pm (Mon-Fri)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*Timeslot booking required via Inbound Connect website *</a:t>
          </a:r>
        </a:p>
        <a:p>
          <a:pPr algn="ctr"/>
          <a:endParaRPr lang="en-AU" sz="1600" b="1" u="none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305667</xdr:colOff>
      <xdr:row>214</xdr:row>
      <xdr:rowOff>144173</xdr:rowOff>
    </xdr:from>
    <xdr:to>
      <xdr:col>10</xdr:col>
      <xdr:colOff>800100</xdr:colOff>
      <xdr:row>229</xdr:row>
      <xdr:rowOff>28574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id="{57B7CA37-F875-4019-A4A2-6B63FC7D70C7}"/>
            </a:ext>
          </a:extLst>
        </xdr:cNvPr>
        <xdr:cNvSpPr txBox="1"/>
      </xdr:nvSpPr>
      <xdr:spPr>
        <a:xfrm>
          <a:off x="305667" y="51274373"/>
          <a:ext cx="102385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1179714</xdr:colOff>
      <xdr:row>94</xdr:row>
      <xdr:rowOff>163917</xdr:rowOff>
    </xdr:from>
    <xdr:to>
      <xdr:col>8</xdr:col>
      <xdr:colOff>0</xdr:colOff>
      <xdr:row>98</xdr:row>
      <xdr:rowOff>66675</xdr:rowOff>
    </xdr:to>
    <xdr:sp macro="" textlink="">
      <xdr:nvSpPr>
        <xdr:cNvPr id="38" name="TextBox 6">
          <a:extLst>
            <a:ext uri="{FF2B5EF4-FFF2-40B4-BE49-F238E27FC236}">
              <a16:creationId xmlns:a16="http://schemas.microsoft.com/office/drawing/2014/main" id="{FAD80218-CC22-4202-8A14-8179801BB808}"/>
            </a:ext>
          </a:extLst>
        </xdr:cNvPr>
        <xdr:cNvSpPr txBox="1"/>
      </xdr:nvSpPr>
      <xdr:spPr>
        <a:xfrm>
          <a:off x="1494039" y="26995842"/>
          <a:ext cx="6371445" cy="81715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428625</xdr:colOff>
      <xdr:row>0</xdr:row>
      <xdr:rowOff>121920</xdr:rowOff>
    </xdr:from>
    <xdr:to>
      <xdr:col>7</xdr:col>
      <xdr:colOff>932784</xdr:colOff>
      <xdr:row>4</xdr:row>
      <xdr:rowOff>134619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D6EAE806-A3D8-41B1-ACB5-286125B814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21920"/>
          <a:ext cx="4140804" cy="10699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318654</xdr:colOff>
      <xdr:row>43</xdr:row>
      <xdr:rowOff>58882</xdr:rowOff>
    </xdr:from>
    <xdr:to>
      <xdr:col>7</xdr:col>
      <xdr:colOff>627233</xdr:colOff>
      <xdr:row>48</xdr:row>
      <xdr:rowOff>1036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6940F811-90DA-4664-AA6E-3F54E48CB04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504" y="12593782"/>
          <a:ext cx="3942367" cy="1128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1783773</xdr:colOff>
      <xdr:row>81</xdr:row>
      <xdr:rowOff>121229</xdr:rowOff>
    </xdr:from>
    <xdr:to>
      <xdr:col>6</xdr:col>
      <xdr:colOff>707734</xdr:colOff>
      <xdr:row>85</xdr:row>
      <xdr:rowOff>154018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0B7B89E-C1D1-4858-9A8E-47624E2921A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046" y="30540615"/>
          <a:ext cx="4097193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1019174</xdr:colOff>
      <xdr:row>104</xdr:row>
      <xdr:rowOff>134937</xdr:rowOff>
    </xdr:from>
    <xdr:to>
      <xdr:col>9</xdr:col>
      <xdr:colOff>123825</xdr:colOff>
      <xdr:row>117</xdr:row>
      <xdr:rowOff>55850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BC8592-AE74-4C9E-978E-F67DF42E2912}"/>
            </a:ext>
          </a:extLst>
        </xdr:cNvPr>
        <xdr:cNvSpPr txBox="1"/>
      </xdr:nvSpPr>
      <xdr:spPr>
        <a:xfrm>
          <a:off x="4229099" y="28109862"/>
          <a:ext cx="5181601" cy="2892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1782762</xdr:colOff>
      <xdr:row>99</xdr:row>
      <xdr:rowOff>182850</xdr:rowOff>
    </xdr:from>
    <xdr:to>
      <xdr:col>8</xdr:col>
      <xdr:colOff>0</xdr:colOff>
      <xdr:row>107</xdr:row>
      <xdr:rowOff>142443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55B8C037-1D5D-46BB-80E4-1136E960B28A}"/>
            </a:ext>
          </a:extLst>
        </xdr:cNvPr>
        <xdr:cNvSpPr txBox="1"/>
      </xdr:nvSpPr>
      <xdr:spPr>
        <a:xfrm>
          <a:off x="2068512" y="26452800"/>
          <a:ext cx="5017800" cy="1788393"/>
        </a:xfrm>
        <a:prstGeom prst="rect">
          <a:avLst/>
        </a:prstGeom>
        <a:solidFill>
          <a:schemeClr val="accen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DEPOT</a:t>
          </a:r>
          <a:r>
            <a:rPr lang="en-AU" sz="18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DETAILS </a:t>
          </a:r>
          <a:endParaRPr lang="en-AU" sz="1800">
            <a:effectLst/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10 Brunker Road, 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Chullora, NSW 2190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6.00AM - 4.00PM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273453</xdr:colOff>
      <xdr:row>36</xdr:row>
      <xdr:rowOff>191191</xdr:rowOff>
    </xdr:from>
    <xdr:to>
      <xdr:col>11</xdr:col>
      <xdr:colOff>174306</xdr:colOff>
      <xdr:row>41</xdr:row>
      <xdr:rowOff>15424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E4A750F4-9F90-4B68-A553-835DF9A6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203" y="11059216"/>
          <a:ext cx="9819236" cy="1013906"/>
        </a:xfrm>
        <a:prstGeom prst="rect">
          <a:avLst/>
        </a:prstGeom>
      </xdr:spPr>
    </xdr:pic>
    <xdr:clientData/>
  </xdr:twoCellAnchor>
  <xdr:twoCellAnchor editAs="oneCell">
    <xdr:from>
      <xdr:col>0</xdr:col>
      <xdr:colOff>26845</xdr:colOff>
      <xdr:row>77</xdr:row>
      <xdr:rowOff>33336</xdr:rowOff>
    </xdr:from>
    <xdr:to>
      <xdr:col>10</xdr:col>
      <xdr:colOff>822007</xdr:colOff>
      <xdr:row>80</xdr:row>
      <xdr:rowOff>229190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3B131D1-9D91-4900-92DD-968C0456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45" y="21616986"/>
          <a:ext cx="10183955" cy="9369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134</xdr:row>
      <xdr:rowOff>174047</xdr:rowOff>
    </xdr:from>
    <xdr:to>
      <xdr:col>11</xdr:col>
      <xdr:colOff>589597</xdr:colOff>
      <xdr:row>139</xdr:row>
      <xdr:rowOff>20393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A2EBC06-101A-4A68-BD41-BA4574AB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6" y="35178422"/>
          <a:ext cx="10166984" cy="97505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108</xdr:row>
      <xdr:rowOff>95250</xdr:rowOff>
    </xdr:from>
    <xdr:to>
      <xdr:col>10</xdr:col>
      <xdr:colOff>961158</xdr:colOff>
      <xdr:row>122</xdr:row>
      <xdr:rowOff>208251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id="{BEF89EEA-109A-4AE9-85DF-AFA747D660B8}"/>
            </a:ext>
          </a:extLst>
        </xdr:cNvPr>
        <xdr:cNvSpPr txBox="1"/>
      </xdr:nvSpPr>
      <xdr:spPr>
        <a:xfrm>
          <a:off x="447675" y="28984575"/>
          <a:ext cx="107338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623455</xdr:colOff>
      <xdr:row>0</xdr:row>
      <xdr:rowOff>171451</xdr:rowOff>
    </xdr:from>
    <xdr:to>
      <xdr:col>7</xdr:col>
      <xdr:colOff>706548</xdr:colOff>
      <xdr:row>4</xdr:row>
      <xdr:rowOff>210848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AAA06E-DBC4-4211-A93B-C4B01932C87E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080" y="171451"/>
          <a:ext cx="4618898" cy="10966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1620001</xdr:colOff>
      <xdr:row>33</xdr:row>
      <xdr:rowOff>74555</xdr:rowOff>
    </xdr:from>
    <xdr:to>
      <xdr:col>6</xdr:col>
      <xdr:colOff>777898</xdr:colOff>
      <xdr:row>37</xdr:row>
      <xdr:rowOff>192173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0FE7E8DC-9B80-416C-A346-C9DAD455B64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51" y="11390255"/>
          <a:ext cx="4687161" cy="10326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1741689</xdr:colOff>
      <xdr:row>68</xdr:row>
      <xdr:rowOff>102005</xdr:rowOff>
    </xdr:from>
    <xdr:to>
      <xdr:col>6</xdr:col>
      <xdr:colOff>954196</xdr:colOff>
      <xdr:row>72</xdr:row>
      <xdr:rowOff>153525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12D7CBD-8F89-4F30-8A64-9C9F9122BCB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939" y="22866755"/>
          <a:ext cx="4675096" cy="10240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46037</xdr:colOff>
      <xdr:row>87</xdr:row>
      <xdr:rowOff>58744</xdr:rowOff>
    </xdr:from>
    <xdr:to>
      <xdr:col>8</xdr:col>
      <xdr:colOff>619124</xdr:colOff>
      <xdr:row>94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3686A-CF05-4A29-A6DB-A7A91FDF08A9}"/>
            </a:ext>
          </a:extLst>
        </xdr:cNvPr>
        <xdr:cNvSpPr txBox="1"/>
      </xdr:nvSpPr>
      <xdr:spPr>
        <a:xfrm>
          <a:off x="2379662" y="25261894"/>
          <a:ext cx="5116512" cy="15605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1762125</xdr:colOff>
      <xdr:row>82</xdr:row>
      <xdr:rowOff>141287</xdr:rowOff>
    </xdr:from>
    <xdr:to>
      <xdr:col>8</xdr:col>
      <xdr:colOff>303068</xdr:colOff>
      <xdr:row>86</xdr:row>
      <xdr:rowOff>0</xdr:rowOff>
    </xdr:to>
    <xdr:sp macro="" textlink="">
      <xdr:nvSpPr>
        <xdr:cNvPr id="5" name="TextBox 17">
          <a:extLst>
            <a:ext uri="{FF2B5EF4-FFF2-40B4-BE49-F238E27FC236}">
              <a16:creationId xmlns:a16="http://schemas.microsoft.com/office/drawing/2014/main" id="{93C45C57-6251-45E3-B3B8-30E1055D26C6}"/>
            </a:ext>
          </a:extLst>
        </xdr:cNvPr>
        <xdr:cNvSpPr txBox="1"/>
      </xdr:nvSpPr>
      <xdr:spPr>
        <a:xfrm>
          <a:off x="2238375" y="25439687"/>
          <a:ext cx="5379893" cy="8207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1</xdr:col>
      <xdr:colOff>1154113</xdr:colOff>
      <xdr:row>86</xdr:row>
      <xdr:rowOff>77786</xdr:rowOff>
    </xdr:from>
    <xdr:to>
      <xdr:col>9</xdr:col>
      <xdr:colOff>457200</xdr:colOff>
      <xdr:row>97</xdr:row>
      <xdr:rowOff>76200</xdr:rowOff>
    </xdr:to>
    <xdr:sp macro="" textlink="">
      <xdr:nvSpPr>
        <xdr:cNvPr id="14" name="TextBox 18">
          <a:extLst>
            <a:ext uri="{FF2B5EF4-FFF2-40B4-BE49-F238E27FC236}">
              <a16:creationId xmlns:a16="http://schemas.microsoft.com/office/drawing/2014/main" id="{331CC467-E7D7-4D46-8C77-0F264FDE4690}"/>
            </a:ext>
          </a:extLst>
        </xdr:cNvPr>
        <xdr:cNvSpPr txBox="1"/>
      </xdr:nvSpPr>
      <xdr:spPr>
        <a:xfrm>
          <a:off x="1601788" y="25052336"/>
          <a:ext cx="6646862" cy="251301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rgbClr val="FF0000"/>
              </a:solidFill>
            </a:rPr>
            <a:t>DEPOT</a:t>
          </a:r>
          <a:r>
            <a:rPr lang="en-AU" sz="1800" b="1" u="sng" baseline="0">
              <a:solidFill>
                <a:srgbClr val="FF0000"/>
              </a:solidFill>
            </a:rPr>
            <a:t> DETAILS </a:t>
          </a:r>
          <a:endParaRPr lang="en-AU" sz="1800" b="1" baseline="0">
            <a:solidFill>
              <a:srgbClr val="FF0000"/>
            </a:solidFill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	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8 BISHOP DRIVE, PORT OF BRISBANE 4178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6:00AM - 3:00PM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	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89038</xdr:colOff>
      <xdr:row>28</xdr:row>
      <xdr:rowOff>179319</xdr:rowOff>
    </xdr:from>
    <xdr:to>
      <xdr:col>10</xdr:col>
      <xdr:colOff>54292</xdr:colOff>
      <xdr:row>32</xdr:row>
      <xdr:rowOff>191060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F819EDA9-F219-4A0C-BA9A-9B3BC90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38" y="10466319"/>
          <a:ext cx="9569312" cy="932809"/>
        </a:xfrm>
        <a:prstGeom prst="rect">
          <a:avLst/>
        </a:prstGeom>
      </xdr:spPr>
    </xdr:pic>
    <xdr:clientData/>
  </xdr:twoCellAnchor>
  <xdr:twoCellAnchor editAs="oneCell">
    <xdr:from>
      <xdr:col>0</xdr:col>
      <xdr:colOff>88002</xdr:colOff>
      <xdr:row>63</xdr:row>
      <xdr:rowOff>220110</xdr:rowOff>
    </xdr:from>
    <xdr:to>
      <xdr:col>10</xdr:col>
      <xdr:colOff>92392</xdr:colOff>
      <xdr:row>67</xdr:row>
      <xdr:rowOff>153662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93516B1-7931-4320-A468-C954EEE4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02" y="19279635"/>
          <a:ext cx="9589398" cy="9498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109</xdr:row>
      <xdr:rowOff>116371</xdr:rowOff>
    </xdr:from>
    <xdr:to>
      <xdr:col>10</xdr:col>
      <xdr:colOff>16191</xdr:colOff>
      <xdr:row>113</xdr:row>
      <xdr:rowOff>191432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504B65D-507E-421B-8BF8-33AFACCB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30996421"/>
          <a:ext cx="9553575" cy="95898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93</xdr:row>
      <xdr:rowOff>142875</xdr:rowOff>
    </xdr:from>
    <xdr:to>
      <xdr:col>10</xdr:col>
      <xdr:colOff>1514475</xdr:colOff>
      <xdr:row>108</xdr:row>
      <xdr:rowOff>27276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A230A3AF-4268-413A-A6E1-D5F5C1879D32}"/>
            </a:ext>
          </a:extLst>
        </xdr:cNvPr>
        <xdr:cNvSpPr txBox="1"/>
      </xdr:nvSpPr>
      <xdr:spPr>
        <a:xfrm>
          <a:off x="28575" y="26717625"/>
          <a:ext cx="10191750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133350</xdr:rowOff>
    </xdr:from>
    <xdr:to>
      <xdr:col>7</xdr:col>
      <xdr:colOff>744420</xdr:colOff>
      <xdr:row>4</xdr:row>
      <xdr:rowOff>192404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D2B66353-6D0E-4DB6-BC9E-558972C5571D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33350"/>
          <a:ext cx="4211520" cy="11163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1416455</xdr:colOff>
      <xdr:row>44</xdr:row>
      <xdr:rowOff>119322</xdr:rowOff>
    </xdr:from>
    <xdr:to>
      <xdr:col>6</xdr:col>
      <xdr:colOff>969932</xdr:colOff>
      <xdr:row>48</xdr:row>
      <xdr:rowOff>153063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74C047-0E99-4575-8225-AD9C2F40C36A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035" y="10528242"/>
          <a:ext cx="4481712" cy="10700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1991899</xdr:colOff>
      <xdr:row>74</xdr:row>
      <xdr:rowOff>57150</xdr:rowOff>
    </xdr:from>
    <xdr:to>
      <xdr:col>9</xdr:col>
      <xdr:colOff>133350</xdr:colOff>
      <xdr:row>81</xdr:row>
      <xdr:rowOff>219075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6F8B4E8-2710-47C0-84FA-0573AD50E0E5}"/>
            </a:ext>
          </a:extLst>
        </xdr:cNvPr>
        <xdr:cNvSpPr txBox="1"/>
      </xdr:nvSpPr>
      <xdr:spPr>
        <a:xfrm>
          <a:off x="2449099" y="16973550"/>
          <a:ext cx="5723351" cy="1762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600" b="1" u="sng" baseline="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1688045</xdr:colOff>
      <xdr:row>74</xdr:row>
      <xdr:rowOff>1757</xdr:rowOff>
    </xdr:from>
    <xdr:to>
      <xdr:col>8</xdr:col>
      <xdr:colOff>267088</xdr:colOff>
      <xdr:row>77</xdr:row>
      <xdr:rowOff>200025</xdr:rowOff>
    </xdr:to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E9600020-03C8-4D2D-9D66-4A1956401ABC}"/>
            </a:ext>
          </a:extLst>
        </xdr:cNvPr>
        <xdr:cNvSpPr txBox="1"/>
      </xdr:nvSpPr>
      <xdr:spPr>
        <a:xfrm>
          <a:off x="2164295" y="16594307"/>
          <a:ext cx="5713268" cy="88406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2</xdr:col>
      <xdr:colOff>319521</xdr:colOff>
      <xdr:row>69</xdr:row>
      <xdr:rowOff>79665</xdr:rowOff>
    </xdr:from>
    <xdr:to>
      <xdr:col>7</xdr:col>
      <xdr:colOff>504825</xdr:colOff>
      <xdr:row>73</xdr:row>
      <xdr:rowOff>66675</xdr:rowOff>
    </xdr:to>
    <xdr:sp macro="" textlink="">
      <xdr:nvSpPr>
        <xdr:cNvPr id="4" name="TextBox 12">
          <a:extLst>
            <a:ext uri="{FF2B5EF4-FFF2-40B4-BE49-F238E27FC236}">
              <a16:creationId xmlns:a16="http://schemas.microsoft.com/office/drawing/2014/main" id="{E9A4AFF6-EBC2-41D8-B0D5-80B6CE8805A9}"/>
            </a:ext>
          </a:extLst>
        </xdr:cNvPr>
        <xdr:cNvSpPr txBox="1"/>
      </xdr:nvSpPr>
      <xdr:spPr>
        <a:xfrm>
          <a:off x="2824596" y="15624465"/>
          <a:ext cx="4700154" cy="90141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1" u="none">
              <a:solidFill>
                <a:schemeClr val="accent1"/>
              </a:solidFill>
            </a:rPr>
            <a:t>NEW</a:t>
          </a:r>
          <a:r>
            <a:rPr lang="en-AU" sz="1200" b="1" u="none" baseline="0">
              <a:solidFill>
                <a:schemeClr val="accent1"/>
              </a:solidFill>
            </a:rPr>
            <a:t> ZEALAND SHIPMENTS, PLEASE DELIVER TO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SIDE LOADER EXPRESS: C/O ASEA360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24 FRANCIS ST, PORT ADELAIDE 5015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HOURS: 7.00AM - 3.00PM (MON-FRI)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50937</xdr:colOff>
      <xdr:row>40</xdr:row>
      <xdr:rowOff>24709</xdr:rowOff>
    </xdr:from>
    <xdr:to>
      <xdr:col>10</xdr:col>
      <xdr:colOff>876299</xdr:colOff>
      <xdr:row>43</xdr:row>
      <xdr:rowOff>229628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FB0F3B0-73C2-49DD-9E80-34F70442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37" y="9349684"/>
          <a:ext cx="9902687" cy="9678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106</xdr:row>
      <xdr:rowOff>114299</xdr:rowOff>
    </xdr:from>
    <xdr:to>
      <xdr:col>10</xdr:col>
      <xdr:colOff>876299</xdr:colOff>
      <xdr:row>110</xdr:row>
      <xdr:rowOff>153801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29A85F9-DFFD-46BC-88C0-30F13764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23869649"/>
          <a:ext cx="9820275" cy="926280"/>
        </a:xfrm>
        <a:prstGeom prst="rect">
          <a:avLst/>
        </a:prstGeom>
      </xdr:spPr>
    </xdr:pic>
    <xdr:clientData/>
  </xdr:twoCellAnchor>
  <xdr:twoCellAnchor>
    <xdr:from>
      <xdr:col>2</xdr:col>
      <xdr:colOff>459270</xdr:colOff>
      <xdr:row>78</xdr:row>
      <xdr:rowOff>28712</xdr:rowOff>
    </xdr:from>
    <xdr:to>
      <xdr:col>7</xdr:col>
      <xdr:colOff>562747</xdr:colOff>
      <xdr:row>85</xdr:row>
      <xdr:rowOff>124393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692A3120-83B3-4711-B6C4-178F161F9961}"/>
            </a:ext>
          </a:extLst>
        </xdr:cNvPr>
        <xdr:cNvSpPr txBox="1"/>
      </xdr:nvSpPr>
      <xdr:spPr>
        <a:xfrm>
          <a:off x="2964345" y="17621387"/>
          <a:ext cx="4618327" cy="169588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 u="sng" baseline="0">
              <a:solidFill>
                <a:srgbClr val="FF0000"/>
              </a:solidFill>
            </a:rPr>
            <a:t>DEPOT  </a:t>
          </a:r>
          <a:endParaRPr lang="en-AU" sz="1600" b="1" baseline="0">
            <a:solidFill>
              <a:srgbClr val="FF0000"/>
            </a:solidFill>
          </a:endParaRPr>
        </a:p>
        <a:p>
          <a:pPr algn="ctr"/>
          <a:r>
            <a:rPr lang="en-AU" sz="2000" b="1" baseline="0">
              <a:solidFill>
                <a:schemeClr val="accent1"/>
              </a:solidFill>
            </a:rPr>
            <a:t>SYMONS &amp; CLARK TRANSPORT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Gate 1, 22 WILKINS ROAD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GILLMAN 5013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7.30AM - 3.30PM (MON-FRI)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266700</xdr:colOff>
      <xdr:row>86</xdr:row>
      <xdr:rowOff>133350</xdr:rowOff>
    </xdr:from>
    <xdr:to>
      <xdr:col>10</xdr:col>
      <xdr:colOff>427758</xdr:colOff>
      <xdr:row>101</xdr:row>
      <xdr:rowOff>17751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B1E2EEC9-3A39-4F2F-B132-22C9714EC9CA}"/>
            </a:ext>
          </a:extLst>
        </xdr:cNvPr>
        <xdr:cNvSpPr txBox="1"/>
      </xdr:nvSpPr>
      <xdr:spPr>
        <a:xfrm>
          <a:off x="266700" y="193262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36022</xdr:colOff>
      <xdr:row>41</xdr:row>
      <xdr:rowOff>161925</xdr:rowOff>
    </xdr:from>
    <xdr:to>
      <xdr:col>7</xdr:col>
      <xdr:colOff>762288</xdr:colOff>
      <xdr:row>45</xdr:row>
      <xdr:rowOff>206461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022F8FD-4B3D-40AD-B850-E64F3AFE1D74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947" y="11525250"/>
          <a:ext cx="5317316" cy="10294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134937</xdr:colOff>
      <xdr:row>59</xdr:row>
      <xdr:rowOff>133349</xdr:rowOff>
    </xdr:from>
    <xdr:to>
      <xdr:col>8</xdr:col>
      <xdr:colOff>704850</xdr:colOff>
      <xdr:row>66</xdr:row>
      <xdr:rowOff>219074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DDE4A53E-1024-42F5-B164-0AF50610AC4C}"/>
            </a:ext>
          </a:extLst>
        </xdr:cNvPr>
        <xdr:cNvSpPr txBox="1"/>
      </xdr:nvSpPr>
      <xdr:spPr>
        <a:xfrm>
          <a:off x="2144712" y="15059024"/>
          <a:ext cx="5999163" cy="1685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3</xdr:col>
      <xdr:colOff>49215</xdr:colOff>
      <xdr:row>54</xdr:row>
      <xdr:rowOff>77790</xdr:rowOff>
    </xdr:from>
    <xdr:to>
      <xdr:col>8</xdr:col>
      <xdr:colOff>172176</xdr:colOff>
      <xdr:row>62</xdr:row>
      <xdr:rowOff>17465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7AE2F6ED-5EBA-4026-BB50-29A5E2EBD81C}"/>
            </a:ext>
          </a:extLst>
        </xdr:cNvPr>
        <xdr:cNvSpPr txBox="1"/>
      </xdr:nvSpPr>
      <xdr:spPr>
        <a:xfrm>
          <a:off x="2859090" y="13860465"/>
          <a:ext cx="4752111" cy="1768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 baseline="0">
              <a:solidFill>
                <a:srgbClr val="7030A0"/>
              </a:solidFill>
            </a:rPr>
            <a:t>DEPOT DETAILS:</a:t>
          </a:r>
        </a:p>
        <a:p>
          <a:pPr algn="ctr"/>
          <a:r>
            <a:rPr lang="en-AU" sz="2400" b="1" baseline="0">
              <a:solidFill>
                <a:srgbClr val="7030A0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   535 ABERNETHY RD	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KEWDALE WA 6105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HOURS: 6.00AM - 2.00PM (MON-FRI)</a:t>
          </a:r>
        </a:p>
        <a:p>
          <a:pPr algn="ctr"/>
          <a:r>
            <a:rPr lang="en-AU" sz="1400" b="1" baseline="0">
              <a:solidFill>
                <a:srgbClr val="7030A0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31752</xdr:colOff>
      <xdr:row>36</xdr:row>
      <xdr:rowOff>219075</xdr:rowOff>
    </xdr:from>
    <xdr:to>
      <xdr:col>10</xdr:col>
      <xdr:colOff>953452</xdr:colOff>
      <xdr:row>40</xdr:row>
      <xdr:rowOff>190631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59151E4-8DD2-42BA-BE6A-ECF9DBDF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2" y="9563100"/>
          <a:ext cx="9483723" cy="978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150813</xdr:rowOff>
    </xdr:from>
    <xdr:to>
      <xdr:col>10</xdr:col>
      <xdr:colOff>953451</xdr:colOff>
      <xdr:row>86</xdr:row>
      <xdr:rowOff>191267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884EAD7-EE64-4C57-901F-90A85982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324763"/>
          <a:ext cx="9534524" cy="954854"/>
        </a:xfrm>
        <a:prstGeom prst="rect">
          <a:avLst/>
        </a:prstGeom>
      </xdr:spPr>
    </xdr:pic>
    <xdr:clientData/>
  </xdr:twoCellAnchor>
  <xdr:twoCellAnchor>
    <xdr:from>
      <xdr:col>2</xdr:col>
      <xdr:colOff>207528</xdr:colOff>
      <xdr:row>62</xdr:row>
      <xdr:rowOff>172028</xdr:rowOff>
    </xdr:from>
    <xdr:to>
      <xdr:col>8</xdr:col>
      <xdr:colOff>887123</xdr:colOff>
      <xdr:row>66</xdr:row>
      <xdr:rowOff>161925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AE5F24A-B6B8-4DFA-8C63-34472D4C1292}"/>
            </a:ext>
          </a:extLst>
        </xdr:cNvPr>
        <xdr:cNvSpPr txBox="1"/>
      </xdr:nvSpPr>
      <xdr:spPr>
        <a:xfrm>
          <a:off x="2217303" y="15783503"/>
          <a:ext cx="6108845" cy="90429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65809</xdr:colOff>
      <xdr:row>0</xdr:row>
      <xdr:rowOff>201757</xdr:rowOff>
    </xdr:from>
    <xdr:to>
      <xdr:col>7</xdr:col>
      <xdr:colOff>611156</xdr:colOff>
      <xdr:row>4</xdr:row>
      <xdr:rowOff>251286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2D9A22C-BABF-4669-B159-4DEDBD737B06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684" y="201757"/>
          <a:ext cx="4212472" cy="110680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171450</xdr:colOff>
      <xdr:row>67</xdr:row>
      <xdr:rowOff>171450</xdr:rowOff>
    </xdr:from>
    <xdr:to>
      <xdr:col>10</xdr:col>
      <xdr:colOff>932583</xdr:colOff>
      <xdr:row>82</xdr:row>
      <xdr:rowOff>55851</xdr:rowOff>
    </xdr:to>
    <xdr:sp macro="" textlink="">
      <xdr:nvSpPr>
        <xdr:cNvPr id="2" name="TextBox 15">
          <a:extLst>
            <a:ext uri="{FF2B5EF4-FFF2-40B4-BE49-F238E27FC236}">
              <a16:creationId xmlns:a16="http://schemas.microsoft.com/office/drawing/2014/main" id="{ABFAA75C-63FC-425D-9205-6F6A30C5D6DA}"/>
            </a:ext>
          </a:extLst>
        </xdr:cNvPr>
        <xdr:cNvSpPr txBox="1"/>
      </xdr:nvSpPr>
      <xdr:spPr>
        <a:xfrm>
          <a:off x="171450" y="169259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A688-1090-42BC-B2B3-1D905208B84A}">
  <sheetPr codeName="Sheet1">
    <tabColor rgb="FFFF9900"/>
  </sheetPr>
  <dimension ref="A1:Z272"/>
  <sheetViews>
    <sheetView showGridLines="0" view="pageBreakPreview" zoomScaleNormal="100" zoomScaleSheetLayoutView="100" workbookViewId="0">
      <selection activeCell="B15" sqref="B15"/>
    </sheetView>
  </sheetViews>
  <sheetFormatPr defaultColWidth="8.6640625" defaultRowHeight="17.399999999999999" x14ac:dyDescent="0.3"/>
  <cols>
    <col min="1" max="1" width="7.5546875" style="13" customWidth="1"/>
    <col min="2" max="2" width="27.44140625" style="1" customWidth="1"/>
    <col min="3" max="3" width="8.5546875" style="1" bestFit="1" customWidth="1"/>
    <col min="4" max="4" width="16.33203125" style="1" customWidth="1"/>
    <col min="5" max="5" width="11.88671875" style="2" customWidth="1"/>
    <col min="6" max="6" width="13.109375" style="2" customWidth="1"/>
    <col min="7" max="7" width="13.88671875" style="2" customWidth="1"/>
    <col min="8" max="8" width="14.88671875" style="2" customWidth="1"/>
    <col min="9" max="9" width="16.109375" style="2" customWidth="1"/>
    <col min="10" max="10" width="16.44140625" style="10" customWidth="1"/>
    <col min="11" max="11" width="17.109375" style="3" customWidth="1"/>
    <col min="12" max="12" width="8.6640625" style="3" hidden="1" customWidth="1"/>
    <col min="13" max="13" width="3.6640625" style="3" hidden="1" customWidth="1"/>
    <col min="14" max="18" width="8.6640625" style="3" hidden="1" customWidth="1"/>
    <col min="19" max="19" width="3.44140625" style="3" customWidth="1"/>
    <col min="20" max="20" width="8.6640625" style="3"/>
    <col min="21" max="21" width="25.5546875" style="3" customWidth="1"/>
    <col min="22" max="23" width="8.6640625" style="3"/>
    <col min="24" max="24" width="13.5546875" style="3" customWidth="1"/>
    <col min="25" max="25" width="11.109375" style="3" customWidth="1"/>
    <col min="26" max="26" width="12" style="3" customWidth="1"/>
    <col min="27" max="16383" width="8.6640625" style="3"/>
    <col min="16384" max="16384" width="8.6640625" style="3" bestFit="1"/>
  </cols>
  <sheetData>
    <row r="1" spans="1:18" x14ac:dyDescent="0.3">
      <c r="B1" s="6"/>
      <c r="C1" s="6"/>
      <c r="D1" s="6"/>
      <c r="E1" s="7"/>
      <c r="F1" s="7"/>
      <c r="G1" s="7"/>
      <c r="H1" s="7"/>
      <c r="I1" s="7"/>
    </row>
    <row r="2" spans="1:18" x14ac:dyDescent="0.3">
      <c r="B2" s="6"/>
      <c r="C2" s="6"/>
      <c r="D2" s="6"/>
      <c r="E2" s="7"/>
      <c r="F2" s="7"/>
      <c r="G2" s="7"/>
      <c r="H2" s="7"/>
      <c r="I2" s="7"/>
    </row>
    <row r="3" spans="1:18" x14ac:dyDescent="0.3">
      <c r="B3" s="6"/>
      <c r="C3" s="6"/>
      <c r="D3" s="6"/>
      <c r="E3" s="7"/>
      <c r="F3" s="7"/>
      <c r="G3" s="7"/>
      <c r="H3" s="7"/>
      <c r="I3" s="7"/>
    </row>
    <row r="4" spans="1:18" ht="29.25" customHeight="1" x14ac:dyDescent="0.3">
      <c r="B4" s="6"/>
      <c r="C4" s="6"/>
      <c r="D4" s="6"/>
      <c r="E4" s="7"/>
      <c r="F4" s="7"/>
      <c r="G4" s="7"/>
      <c r="H4" s="7"/>
      <c r="I4" s="7"/>
    </row>
    <row r="5" spans="1:18" s="20" customFormat="1" ht="44.4" x14ac:dyDescent="0.3">
      <c r="A5" s="209" t="s">
        <v>0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</row>
    <row r="6" spans="1:18" s="20" customFormat="1" ht="44.4" x14ac:dyDescent="0.3">
      <c r="A6" s="209" t="s">
        <v>1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R6"/>
    </row>
    <row r="7" spans="1:18" s="4" customFormat="1" ht="34.799999999999997" x14ac:dyDescent="0.3">
      <c r="A7" s="210" t="s">
        <v>138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</row>
    <row r="8" spans="1:18" s="4" customFormat="1" ht="34.799999999999997" hidden="1" x14ac:dyDescent="0.3">
      <c r="A8" s="75"/>
      <c r="B8" s="75"/>
      <c r="C8" s="75"/>
      <c r="D8" s="75"/>
      <c r="E8" s="75"/>
      <c r="F8" s="75"/>
      <c r="G8" s="75"/>
      <c r="H8" s="75"/>
      <c r="I8" s="75"/>
      <c r="J8" s="88"/>
    </row>
    <row r="9" spans="1:18" s="4" customFormat="1" ht="32.85" hidden="1" customHeight="1" x14ac:dyDescent="0.55000000000000004">
      <c r="A9" s="75"/>
      <c r="B9" s="236" t="s">
        <v>45</v>
      </c>
      <c r="C9" s="236"/>
      <c r="D9" s="236"/>
      <c r="E9" s="236"/>
      <c r="F9" s="236"/>
      <c r="G9" s="236"/>
      <c r="H9" s="75"/>
      <c r="I9" s="75"/>
      <c r="J9" s="88"/>
    </row>
    <row r="10" spans="1:18" s="4" customFormat="1" ht="34.799999999999997" hidden="1" x14ac:dyDescent="0.3">
      <c r="A10" s="75"/>
      <c r="B10" s="237" t="s">
        <v>3</v>
      </c>
      <c r="C10" s="239" t="s">
        <v>4</v>
      </c>
      <c r="D10" s="84"/>
      <c r="E10" s="266" t="s">
        <v>5</v>
      </c>
      <c r="F10" s="241" t="s">
        <v>6</v>
      </c>
      <c r="G10" s="256" t="s">
        <v>46</v>
      </c>
      <c r="H10" s="75"/>
      <c r="I10" s="75"/>
      <c r="J10" s="88"/>
    </row>
    <row r="11" spans="1:18" s="4" customFormat="1" ht="5.4" hidden="1" customHeight="1" x14ac:dyDescent="0.3">
      <c r="A11" s="75"/>
      <c r="B11" s="238"/>
      <c r="C11" s="240"/>
      <c r="D11" s="87"/>
      <c r="E11" s="267"/>
      <c r="F11" s="242"/>
      <c r="G11" s="257"/>
      <c r="H11" s="75"/>
      <c r="I11" s="75"/>
      <c r="J11" s="88"/>
    </row>
    <row r="12" spans="1:18" s="4" customFormat="1" ht="19.2" hidden="1" customHeight="1" x14ac:dyDescent="0.35">
      <c r="A12" s="75"/>
      <c r="B12" s="112" t="s">
        <v>37</v>
      </c>
      <c r="C12" s="113" t="s">
        <v>47</v>
      </c>
      <c r="D12" s="139"/>
      <c r="E12" s="114">
        <v>45484</v>
      </c>
      <c r="F12" s="114">
        <v>45491</v>
      </c>
      <c r="G12" s="115">
        <v>45511</v>
      </c>
      <c r="H12" s="75"/>
      <c r="I12" s="75"/>
      <c r="J12" s="88"/>
    </row>
    <row r="13" spans="1:18" s="4" customFormat="1" ht="7.5" customHeight="1" x14ac:dyDescent="0.3">
      <c r="A13" s="75"/>
      <c r="B13" s="75"/>
      <c r="C13" s="75"/>
      <c r="D13" s="75"/>
      <c r="E13" s="75"/>
      <c r="F13" s="75"/>
      <c r="G13" s="75"/>
      <c r="H13" s="75"/>
      <c r="I13" s="75"/>
      <c r="J13" s="88"/>
    </row>
    <row r="14" spans="1:18" ht="33" customHeight="1" thickBot="1" x14ac:dyDescent="0.65">
      <c r="B14" s="208" t="s">
        <v>2</v>
      </c>
      <c r="C14" s="208"/>
      <c r="D14" s="208"/>
      <c r="E14" s="208"/>
      <c r="F14" s="208"/>
      <c r="G14" s="208"/>
      <c r="H14" s="208"/>
      <c r="I14" s="208"/>
      <c r="J14" s="208"/>
      <c r="K14" s="208"/>
    </row>
    <row r="15" spans="1:18" ht="44.25" customHeight="1" thickBot="1" x14ac:dyDescent="0.35">
      <c r="B15" s="158" t="s">
        <v>3</v>
      </c>
      <c r="C15" s="150" t="s">
        <v>4</v>
      </c>
      <c r="D15" s="150" t="s">
        <v>57</v>
      </c>
      <c r="E15" s="150" t="s">
        <v>59</v>
      </c>
      <c r="F15" s="146" t="s">
        <v>63</v>
      </c>
      <c r="G15" s="151" t="s">
        <v>6</v>
      </c>
      <c r="H15" s="153" t="s">
        <v>7</v>
      </c>
      <c r="I15" s="153" t="s">
        <v>39</v>
      </c>
      <c r="J15" s="153" t="s">
        <v>52</v>
      </c>
      <c r="K15" s="146" t="s">
        <v>44</v>
      </c>
      <c r="L15" s="154" t="s">
        <v>48</v>
      </c>
      <c r="M15" s="132"/>
    </row>
    <row r="16" spans="1:18" s="14" customFormat="1" ht="18" x14ac:dyDescent="0.3">
      <c r="A16" s="68"/>
      <c r="B16" s="93" t="s">
        <v>65</v>
      </c>
      <c r="C16" s="127" t="s">
        <v>98</v>
      </c>
      <c r="D16" s="125">
        <v>46219</v>
      </c>
      <c r="E16" s="125">
        <f t="shared" ref="E16:E17" si="0">F16</f>
        <v>46231</v>
      </c>
      <c r="F16" s="125">
        <v>46231</v>
      </c>
      <c r="G16" s="125">
        <v>46236</v>
      </c>
      <c r="H16" s="125">
        <v>46252</v>
      </c>
      <c r="I16" s="125">
        <f t="shared" ref="I16:I21" si="1">(G16+28)</f>
        <v>46264</v>
      </c>
      <c r="J16" s="111">
        <f t="shared" ref="J16:J22" si="2">G16+30</f>
        <v>46266</v>
      </c>
      <c r="K16" s="94">
        <f t="shared" ref="K16:K22" si="3">(G16+30)</f>
        <v>46266</v>
      </c>
      <c r="L16" s="126">
        <f t="shared" ref="L16:L21" si="4">(H16+28)</f>
        <v>46280</v>
      </c>
      <c r="M16" s="121"/>
    </row>
    <row r="17" spans="1:25" s="14" customFormat="1" ht="18" x14ac:dyDescent="0.3">
      <c r="A17" s="68"/>
      <c r="B17" s="93" t="s">
        <v>99</v>
      </c>
      <c r="C17" s="127" t="s">
        <v>100</v>
      </c>
      <c r="D17" s="125">
        <v>46237</v>
      </c>
      <c r="E17" s="125">
        <f>F17</f>
        <v>46241</v>
      </c>
      <c r="F17" s="125">
        <v>46241</v>
      </c>
      <c r="G17" s="125">
        <v>46248</v>
      </c>
      <c r="H17" s="125">
        <v>46267</v>
      </c>
      <c r="I17" s="125">
        <f>(G17+28)</f>
        <v>46276</v>
      </c>
      <c r="J17" s="125">
        <f t="shared" si="2"/>
        <v>46278</v>
      </c>
      <c r="K17" s="94">
        <f t="shared" si="3"/>
        <v>46278</v>
      </c>
      <c r="L17" s="94">
        <f t="shared" si="4"/>
        <v>46295</v>
      </c>
      <c r="M17" s="121"/>
    </row>
    <row r="18" spans="1:25" s="14" customFormat="1" ht="19.5" customHeight="1" x14ac:dyDescent="0.3">
      <c r="A18" s="68"/>
      <c r="B18" s="93" t="s">
        <v>72</v>
      </c>
      <c r="C18" s="127" t="s">
        <v>102</v>
      </c>
      <c r="D18" s="125">
        <v>46247</v>
      </c>
      <c r="E18" s="125">
        <f>F18</f>
        <v>46253</v>
      </c>
      <c r="F18" s="125">
        <v>46253</v>
      </c>
      <c r="G18" s="125">
        <v>46260</v>
      </c>
      <c r="H18" s="125">
        <v>46274</v>
      </c>
      <c r="I18" s="125">
        <f>(G18+28)</f>
        <v>46288</v>
      </c>
      <c r="J18" s="125">
        <f t="shared" si="2"/>
        <v>46290</v>
      </c>
      <c r="K18" s="94">
        <f t="shared" si="3"/>
        <v>46290</v>
      </c>
      <c r="L18" s="94">
        <f t="shared" si="4"/>
        <v>46302</v>
      </c>
      <c r="M18" s="121"/>
      <c r="N18"/>
    </row>
    <row r="19" spans="1:25" s="14" customFormat="1" ht="19.5" customHeight="1" x14ac:dyDescent="0.3">
      <c r="A19" s="68"/>
      <c r="B19" s="93" t="s">
        <v>64</v>
      </c>
      <c r="C19" s="127" t="s">
        <v>122</v>
      </c>
      <c r="D19" s="125">
        <v>46254</v>
      </c>
      <c r="E19" s="125">
        <f>F19</f>
        <v>46259</v>
      </c>
      <c r="F19" s="125">
        <v>46259</v>
      </c>
      <c r="G19" s="125">
        <v>46264</v>
      </c>
      <c r="H19" s="125">
        <v>46281</v>
      </c>
      <c r="I19" s="125">
        <f>(G19+28)</f>
        <v>46292</v>
      </c>
      <c r="J19" s="125">
        <f t="shared" si="2"/>
        <v>46294</v>
      </c>
      <c r="K19" s="94">
        <f t="shared" si="3"/>
        <v>46294</v>
      </c>
      <c r="L19" s="94">
        <f t="shared" si="4"/>
        <v>46309</v>
      </c>
      <c r="M19" s="121"/>
    </row>
    <row r="20" spans="1:25" s="14" customFormat="1" ht="19.5" customHeight="1" x14ac:dyDescent="0.3">
      <c r="A20" s="68"/>
      <c r="B20" s="93" t="s">
        <v>94</v>
      </c>
      <c r="C20" s="127" t="s">
        <v>103</v>
      </c>
      <c r="D20" s="125">
        <v>46261</v>
      </c>
      <c r="E20" s="125">
        <f>F20</f>
        <v>46266</v>
      </c>
      <c r="F20" s="125">
        <v>46266</v>
      </c>
      <c r="G20" s="125">
        <v>46271</v>
      </c>
      <c r="H20" s="125">
        <v>46288</v>
      </c>
      <c r="I20" s="125">
        <f t="shared" si="1"/>
        <v>46299</v>
      </c>
      <c r="J20" s="125">
        <f t="shared" si="2"/>
        <v>46301</v>
      </c>
      <c r="K20" s="94">
        <f t="shared" si="3"/>
        <v>46301</v>
      </c>
      <c r="L20" s="94">
        <f t="shared" si="4"/>
        <v>46316</v>
      </c>
      <c r="M20" s="121"/>
    </row>
    <row r="21" spans="1:25" s="14" customFormat="1" ht="19.5" customHeight="1" x14ac:dyDescent="0.3">
      <c r="A21" s="68"/>
      <c r="B21" s="93" t="s">
        <v>65</v>
      </c>
      <c r="C21" s="127" t="s">
        <v>131</v>
      </c>
      <c r="D21" s="125">
        <v>46268</v>
      </c>
      <c r="E21" s="125">
        <f>F21</f>
        <v>46273</v>
      </c>
      <c r="F21" s="125">
        <v>46273</v>
      </c>
      <c r="G21" s="125">
        <v>46278</v>
      </c>
      <c r="H21" s="125">
        <v>46295</v>
      </c>
      <c r="I21" s="125">
        <f t="shared" si="1"/>
        <v>46306</v>
      </c>
      <c r="J21" s="125">
        <f t="shared" si="2"/>
        <v>46308</v>
      </c>
      <c r="K21" s="94">
        <f t="shared" si="3"/>
        <v>46308</v>
      </c>
      <c r="L21" s="94">
        <f t="shared" si="4"/>
        <v>46323</v>
      </c>
      <c r="M21" s="121"/>
      <c r="Y21"/>
    </row>
    <row r="22" spans="1:25" s="14" customFormat="1" ht="19.5" customHeight="1" thickBot="1" x14ac:dyDescent="0.35">
      <c r="A22" s="68"/>
      <c r="B22" s="95" t="s">
        <v>99</v>
      </c>
      <c r="C22" s="96" t="s">
        <v>145</v>
      </c>
      <c r="D22" s="97">
        <v>46275</v>
      </c>
      <c r="E22" s="97">
        <f>F22</f>
        <v>46280</v>
      </c>
      <c r="F22" s="97">
        <v>46280</v>
      </c>
      <c r="G22" s="97">
        <v>46285</v>
      </c>
      <c r="H22" s="97">
        <v>46272</v>
      </c>
      <c r="I22" s="97">
        <f t="shared" ref="I22" si="5">(G22+28)</f>
        <v>46313</v>
      </c>
      <c r="J22" s="97">
        <f t="shared" si="2"/>
        <v>46315</v>
      </c>
      <c r="K22" s="98">
        <f t="shared" si="3"/>
        <v>46315</v>
      </c>
      <c r="L22" s="98">
        <f t="shared" ref="L22" si="6">(H22+28)</f>
        <v>46300</v>
      </c>
      <c r="M22" s="121"/>
    </row>
    <row r="23" spans="1:25" s="14" customFormat="1" ht="19.5" hidden="1" customHeight="1" thickBot="1" x14ac:dyDescent="0.35">
      <c r="A23" s="68"/>
      <c r="B23" s="95"/>
      <c r="C23" s="96"/>
      <c r="D23" s="140"/>
      <c r="E23" s="97"/>
      <c r="F23" s="97"/>
      <c r="G23" s="97"/>
      <c r="H23" s="98">
        <f t="shared" ref="H23" si="7">(G23+1)</f>
        <v>1</v>
      </c>
      <c r="I23" s="89"/>
      <c r="J23" s="13"/>
    </row>
    <row r="24" spans="1:25" x14ac:dyDescent="0.3">
      <c r="B24" s="163" t="s">
        <v>74</v>
      </c>
      <c r="C24" s="11"/>
      <c r="D24" s="141"/>
      <c r="E24" s="11"/>
      <c r="F24" s="11"/>
      <c r="G24" s="11"/>
      <c r="H24" s="11"/>
      <c r="I24" s="11"/>
    </row>
    <row r="25" spans="1:25" x14ac:dyDescent="0.25">
      <c r="B25" s="11"/>
      <c r="C25" s="11"/>
      <c r="D25" s="141"/>
      <c r="E25" s="11"/>
      <c r="F25" s="11"/>
      <c r="G25" s="11"/>
      <c r="H25" s="11"/>
      <c r="I25" s="11"/>
    </row>
    <row r="26" spans="1:25" ht="31.8" thickBot="1" x14ac:dyDescent="0.65">
      <c r="B26" s="205" t="s">
        <v>8</v>
      </c>
      <c r="C26" s="205"/>
      <c r="D26" s="205"/>
      <c r="E26" s="205"/>
      <c r="F26" s="205"/>
      <c r="G26" s="205"/>
      <c r="H26" s="11"/>
      <c r="I26" s="11"/>
    </row>
    <row r="27" spans="1:25" ht="23.4" customHeight="1" x14ac:dyDescent="0.3">
      <c r="B27" s="230" t="s">
        <v>3</v>
      </c>
      <c r="C27" s="264" t="s">
        <v>4</v>
      </c>
      <c r="D27" s="258" t="s">
        <v>62</v>
      </c>
      <c r="E27" s="234" t="s">
        <v>5</v>
      </c>
      <c r="F27" s="220" t="s">
        <v>6</v>
      </c>
      <c r="G27" s="222" t="s">
        <v>9</v>
      </c>
      <c r="H27" s="216"/>
      <c r="I27" s="255"/>
    </row>
    <row r="28" spans="1:25" ht="18.600000000000001" customHeight="1" thickBot="1" x14ac:dyDescent="0.35">
      <c r="B28" s="231"/>
      <c r="C28" s="265"/>
      <c r="D28" s="259"/>
      <c r="E28" s="235"/>
      <c r="F28" s="221"/>
      <c r="G28" s="223"/>
      <c r="H28" s="216"/>
      <c r="I28" s="255"/>
    </row>
    <row r="29" spans="1:25" ht="18.75" customHeight="1" x14ac:dyDescent="0.35">
      <c r="B29" s="25" t="s">
        <v>119</v>
      </c>
      <c r="C29" s="82" t="s">
        <v>97</v>
      </c>
      <c r="D29" s="33">
        <f>E29</f>
        <v>46237</v>
      </c>
      <c r="E29" s="33">
        <v>46237</v>
      </c>
      <c r="F29" s="33">
        <v>46244</v>
      </c>
      <c r="G29" s="30">
        <v>46260</v>
      </c>
      <c r="H29" s="122"/>
      <c r="I29" s="85"/>
    </row>
    <row r="30" spans="1:25" ht="18.75" customHeight="1" x14ac:dyDescent="0.35">
      <c r="B30" s="25" t="s">
        <v>120</v>
      </c>
      <c r="C30" s="82" t="s">
        <v>121</v>
      </c>
      <c r="D30" s="33">
        <f>E30</f>
        <v>46244</v>
      </c>
      <c r="E30" s="33">
        <v>46244</v>
      </c>
      <c r="F30" s="33">
        <v>46250</v>
      </c>
      <c r="G30" s="30">
        <v>46266</v>
      </c>
      <c r="H30" s="122"/>
      <c r="I30" s="85"/>
    </row>
    <row r="31" spans="1:25" ht="19.5" customHeight="1" x14ac:dyDescent="0.35">
      <c r="A31" s="72"/>
      <c r="B31" s="25" t="s">
        <v>142</v>
      </c>
      <c r="C31" s="82" t="s">
        <v>124</v>
      </c>
      <c r="D31" s="33">
        <f>E31</f>
        <v>46254</v>
      </c>
      <c r="E31" s="33">
        <v>46254</v>
      </c>
      <c r="F31" s="33">
        <v>46261</v>
      </c>
      <c r="G31" s="30">
        <v>46278</v>
      </c>
      <c r="H31" s="122"/>
      <c r="I31" s="89"/>
    </row>
    <row r="32" spans="1:25" ht="19.5" customHeight="1" thickBot="1" x14ac:dyDescent="0.4">
      <c r="A32" s="72"/>
      <c r="B32" s="26" t="s">
        <v>119</v>
      </c>
      <c r="C32" s="27" t="s">
        <v>109</v>
      </c>
      <c r="D32" s="28">
        <f>E32</f>
        <v>46268</v>
      </c>
      <c r="E32" s="28">
        <v>46268</v>
      </c>
      <c r="F32" s="28">
        <v>46275</v>
      </c>
      <c r="G32" s="31">
        <v>46292</v>
      </c>
      <c r="H32" s="122"/>
      <c r="I32" s="89"/>
    </row>
    <row r="33" spans="2:26" x14ac:dyDescent="0.3">
      <c r="B33" s="163" t="s">
        <v>75</v>
      </c>
      <c r="C33" s="162"/>
      <c r="D33" s="162"/>
      <c r="E33" s="162"/>
      <c r="F33" s="162"/>
      <c r="G33" s="162"/>
      <c r="H33" s="162"/>
      <c r="I33" s="23"/>
    </row>
    <row r="34" spans="2:26" x14ac:dyDescent="0.3">
      <c r="B34" s="163"/>
      <c r="C34" s="162"/>
      <c r="D34" s="162"/>
      <c r="E34" s="162"/>
      <c r="F34" s="162"/>
      <c r="G34" s="162"/>
      <c r="H34" s="162"/>
      <c r="I34" s="23"/>
    </row>
    <row r="35" spans="2:26" ht="25.5" customHeight="1" thickBot="1" x14ac:dyDescent="0.65">
      <c r="B35" s="205" t="s">
        <v>10</v>
      </c>
      <c r="C35" s="205"/>
      <c r="D35" s="205"/>
      <c r="E35" s="205"/>
      <c r="F35" s="205"/>
      <c r="G35" s="205"/>
      <c r="H35" s="11"/>
      <c r="I35" s="8"/>
      <c r="T35" s="33"/>
    </row>
    <row r="36" spans="2:26" ht="12.75" customHeight="1" x14ac:dyDescent="0.3">
      <c r="B36" s="230" t="s">
        <v>3</v>
      </c>
      <c r="C36" s="264" t="s">
        <v>4</v>
      </c>
      <c r="D36" s="152" t="s">
        <v>58</v>
      </c>
      <c r="E36" s="234" t="s">
        <v>5</v>
      </c>
      <c r="F36" s="220" t="s">
        <v>6</v>
      </c>
      <c r="G36" s="222" t="s">
        <v>11</v>
      </c>
      <c r="H36" s="254"/>
      <c r="I36" s="251"/>
      <c r="U36" s="252"/>
      <c r="V36" s="253"/>
      <c r="W36" s="130"/>
      <c r="X36" s="249"/>
      <c r="Y36" s="247"/>
      <c r="Z36" s="249"/>
    </row>
    <row r="37" spans="2:26" ht="24.75" customHeight="1" thickBot="1" x14ac:dyDescent="0.35">
      <c r="B37" s="231"/>
      <c r="C37" s="265"/>
      <c r="D37" s="155" t="s">
        <v>25</v>
      </c>
      <c r="E37" s="235"/>
      <c r="F37" s="221"/>
      <c r="G37" s="223"/>
      <c r="H37" s="254"/>
      <c r="I37" s="251"/>
      <c r="U37" s="252"/>
      <c r="V37" s="252"/>
      <c r="W37" s="129"/>
      <c r="X37" s="249"/>
      <c r="Y37" s="248"/>
      <c r="Z37" s="250"/>
    </row>
    <row r="38" spans="2:26" ht="18" x14ac:dyDescent="0.35">
      <c r="B38" s="92" t="s">
        <v>115</v>
      </c>
      <c r="C38" s="203" t="s">
        <v>116</v>
      </c>
      <c r="D38" s="64">
        <f>E38</f>
        <v>46239</v>
      </c>
      <c r="E38" s="64">
        <v>46239</v>
      </c>
      <c r="F38" s="64">
        <v>46246</v>
      </c>
      <c r="G38" s="65">
        <v>46261</v>
      </c>
      <c r="H38" s="122"/>
      <c r="I38" s="89"/>
      <c r="U38" s="131"/>
      <c r="V38" s="82"/>
      <c r="W38" s="82"/>
      <c r="X38" s="33"/>
      <c r="Y38" s="33"/>
      <c r="Z38" s="33"/>
    </row>
    <row r="39" spans="2:26" ht="18" x14ac:dyDescent="0.35">
      <c r="B39" s="25" t="s">
        <v>117</v>
      </c>
      <c r="C39" s="82" t="s">
        <v>118</v>
      </c>
      <c r="D39" s="33">
        <f>E39</f>
        <v>46246</v>
      </c>
      <c r="E39" s="33">
        <v>46246</v>
      </c>
      <c r="F39" s="33">
        <v>46253</v>
      </c>
      <c r="G39" s="30">
        <v>46275</v>
      </c>
      <c r="H39" s="122"/>
      <c r="I39" s="89"/>
      <c r="J39"/>
      <c r="U39" s="131"/>
      <c r="V39" s="82"/>
      <c r="W39" s="82"/>
      <c r="X39" s="33"/>
      <c r="Y39" s="33"/>
      <c r="Z39" s="33"/>
    </row>
    <row r="40" spans="2:26" ht="19.5" customHeight="1" thickBot="1" x14ac:dyDescent="0.4">
      <c r="B40" s="26" t="s">
        <v>126</v>
      </c>
      <c r="C40" s="27" t="s">
        <v>127</v>
      </c>
      <c r="D40" s="28">
        <f>E40</f>
        <v>46253</v>
      </c>
      <c r="E40" s="28">
        <v>46253</v>
      </c>
      <c r="F40" s="28">
        <v>46260</v>
      </c>
      <c r="G40" s="31">
        <v>46282</v>
      </c>
      <c r="H40" s="122"/>
      <c r="I40" s="89"/>
      <c r="U40" s="131"/>
      <c r="V40" s="82"/>
      <c r="W40" s="82"/>
      <c r="X40" s="33"/>
      <c r="Y40" s="33"/>
      <c r="Z40" s="33"/>
    </row>
    <row r="41" spans="2:26" ht="18" customHeight="1" x14ac:dyDescent="0.35">
      <c r="B41" s="163" t="s">
        <v>75</v>
      </c>
      <c r="C41" s="41"/>
      <c r="D41" s="62"/>
      <c r="E41" s="43"/>
      <c r="F41" s="43"/>
      <c r="G41" s="43"/>
      <c r="H41" s="67"/>
      <c r="I41" s="8"/>
      <c r="U41" s="131"/>
      <c r="V41" s="82"/>
      <c r="W41" s="82"/>
      <c r="X41" s="33"/>
      <c r="Y41" s="33"/>
      <c r="Z41" s="33"/>
    </row>
    <row r="42" spans="2:26" ht="18" customHeight="1" x14ac:dyDescent="0.35">
      <c r="B42" s="163"/>
      <c r="C42" s="41"/>
      <c r="D42" s="62"/>
      <c r="E42" s="43"/>
      <c r="F42" s="43"/>
      <c r="G42" s="43"/>
      <c r="H42" s="67"/>
      <c r="I42" s="8"/>
      <c r="U42" s="131"/>
      <c r="V42" s="82"/>
      <c r="W42" s="82"/>
      <c r="X42" s="33"/>
      <c r="Y42" s="33"/>
      <c r="Z42" s="33"/>
    </row>
    <row r="43" spans="2:26" ht="37.5" customHeight="1" thickBot="1" x14ac:dyDescent="0.65">
      <c r="B43" s="205" t="s">
        <v>12</v>
      </c>
      <c r="C43" s="205"/>
      <c r="D43" s="205"/>
      <c r="E43" s="205"/>
      <c r="F43" s="205"/>
      <c r="G43" s="205"/>
      <c r="H43" s="11"/>
      <c r="I43" s="8"/>
      <c r="U43" s="131"/>
      <c r="V43" s="82"/>
      <c r="W43" s="82"/>
      <c r="X43" s="33"/>
      <c r="Y43" s="33"/>
      <c r="Z43" s="33"/>
    </row>
    <row r="44" spans="2:26" ht="17.25" customHeight="1" x14ac:dyDescent="0.35">
      <c r="B44" s="206" t="s">
        <v>3</v>
      </c>
      <c r="C44" s="211" t="s">
        <v>4</v>
      </c>
      <c r="D44" s="156" t="s">
        <v>58</v>
      </c>
      <c r="E44" s="213" t="s">
        <v>5</v>
      </c>
      <c r="F44" s="213" t="s">
        <v>6</v>
      </c>
      <c r="G44" s="213" t="s">
        <v>13</v>
      </c>
      <c r="H44" s="222" t="s">
        <v>84</v>
      </c>
      <c r="I44" s="222" t="s">
        <v>85</v>
      </c>
      <c r="U44" s="131"/>
      <c r="V44" s="82"/>
      <c r="W44" s="82"/>
      <c r="X44" s="33"/>
      <c r="Y44" s="33"/>
      <c r="Z44" s="33"/>
    </row>
    <row r="45" spans="2:26" ht="18.600000000000001" thickBot="1" x14ac:dyDescent="0.4">
      <c r="B45" s="217"/>
      <c r="C45" s="218"/>
      <c r="D45" s="157" t="s">
        <v>25</v>
      </c>
      <c r="E45" s="219"/>
      <c r="F45" s="219"/>
      <c r="G45" s="219"/>
      <c r="H45" s="223"/>
      <c r="I45" s="223"/>
      <c r="U45" s="131"/>
      <c r="V45" s="82"/>
      <c r="W45" s="82"/>
      <c r="X45" s="33"/>
      <c r="Y45" s="33"/>
      <c r="Z45" s="33"/>
    </row>
    <row r="46" spans="2:26" ht="18" x14ac:dyDescent="0.35">
      <c r="B46" s="25" t="str">
        <f>B56</f>
        <v>JOGELA</v>
      </c>
      <c r="C46" s="116" t="str">
        <f>C56</f>
        <v>215N</v>
      </c>
      <c r="D46" s="33">
        <f>D56</f>
        <v>46238</v>
      </c>
      <c r="E46" s="33">
        <f>E56</f>
        <v>46238</v>
      </c>
      <c r="F46" s="33">
        <f>F56</f>
        <v>46243</v>
      </c>
      <c r="G46" s="33">
        <f>F46+16</f>
        <v>46259</v>
      </c>
      <c r="H46" s="64">
        <f>F46+23</f>
        <v>46266</v>
      </c>
      <c r="I46" s="30">
        <f>F46+26</f>
        <v>46269</v>
      </c>
      <c r="U46" s="131"/>
      <c r="V46" s="82"/>
      <c r="W46" s="82"/>
      <c r="X46" s="33"/>
      <c r="Y46" s="33"/>
      <c r="Z46" s="33"/>
    </row>
    <row r="47" spans="2:26" ht="19.350000000000001" customHeight="1" x14ac:dyDescent="0.35">
      <c r="B47" s="25" t="str">
        <f>B57</f>
        <v>COSCO GENOA</v>
      </c>
      <c r="C47" s="116" t="str">
        <f>C57</f>
        <v>103N</v>
      </c>
      <c r="D47" s="33">
        <f t="shared" ref="D47:F50" si="8">D57</f>
        <v>46245</v>
      </c>
      <c r="E47" s="33">
        <f t="shared" si="8"/>
        <v>46245</v>
      </c>
      <c r="F47" s="33">
        <f t="shared" si="8"/>
        <v>46252</v>
      </c>
      <c r="G47" s="33">
        <f>F47+16</f>
        <v>46268</v>
      </c>
      <c r="H47" s="33">
        <f t="shared" ref="H47:H50" si="9">F47+23</f>
        <v>46275</v>
      </c>
      <c r="I47" s="30">
        <f t="shared" ref="I47:I50" si="10">F47+26</f>
        <v>46278</v>
      </c>
    </row>
    <row r="48" spans="2:26" ht="19.350000000000001" customHeight="1" x14ac:dyDescent="0.35">
      <c r="B48" s="25" t="str">
        <f>B58</f>
        <v>OOCL PANAMA</v>
      </c>
      <c r="C48" s="116" t="str">
        <f>C58</f>
        <v>335N</v>
      </c>
      <c r="D48" s="33">
        <f t="shared" si="8"/>
        <v>46252</v>
      </c>
      <c r="E48" s="33">
        <f t="shared" si="8"/>
        <v>46252</v>
      </c>
      <c r="F48" s="33">
        <f t="shared" si="8"/>
        <v>46257</v>
      </c>
      <c r="G48" s="33">
        <f>F48+16</f>
        <v>46273</v>
      </c>
      <c r="H48" s="33">
        <f t="shared" si="9"/>
        <v>46280</v>
      </c>
      <c r="I48" s="30">
        <f t="shared" si="10"/>
        <v>46283</v>
      </c>
    </row>
    <row r="49" spans="1:11" ht="19.350000000000001" customHeight="1" x14ac:dyDescent="0.35">
      <c r="B49" s="25" t="str">
        <f>B59</f>
        <v>KOTA LAWA</v>
      </c>
      <c r="C49" s="116" t="str">
        <f t="shared" ref="C49:C50" si="11">C59</f>
        <v>110N</v>
      </c>
      <c r="D49" s="33">
        <f t="shared" si="8"/>
        <v>46259</v>
      </c>
      <c r="E49" s="33">
        <f t="shared" si="8"/>
        <v>46259</v>
      </c>
      <c r="F49" s="33">
        <f t="shared" si="8"/>
        <v>46266</v>
      </c>
      <c r="G49" s="33">
        <f>F49+16</f>
        <v>46282</v>
      </c>
      <c r="H49" s="33">
        <f t="shared" si="9"/>
        <v>46289</v>
      </c>
      <c r="I49" s="30">
        <f t="shared" si="10"/>
        <v>46292</v>
      </c>
    </row>
    <row r="50" spans="1:11" ht="19.5" customHeight="1" thickBot="1" x14ac:dyDescent="0.4">
      <c r="B50" s="26" t="str">
        <f>B60</f>
        <v>OOCL CHICAGO</v>
      </c>
      <c r="C50" s="117" t="str">
        <f t="shared" si="11"/>
        <v>122N</v>
      </c>
      <c r="D50" s="28">
        <f t="shared" si="8"/>
        <v>46266</v>
      </c>
      <c r="E50" s="28">
        <f t="shared" si="8"/>
        <v>46266</v>
      </c>
      <c r="F50" s="28">
        <f t="shared" si="8"/>
        <v>46271</v>
      </c>
      <c r="G50" s="28">
        <f t="shared" ref="G50" si="12">F50+16</f>
        <v>46287</v>
      </c>
      <c r="H50" s="28">
        <f t="shared" si="9"/>
        <v>46294</v>
      </c>
      <c r="I50" s="31">
        <f t="shared" si="10"/>
        <v>46297</v>
      </c>
    </row>
    <row r="51" spans="1:11" ht="19.5" customHeight="1" x14ac:dyDescent="0.3">
      <c r="B51" s="163" t="s">
        <v>75</v>
      </c>
      <c r="C51" s="89"/>
      <c r="D51" s="142"/>
      <c r="E51" s="10"/>
      <c r="F51" s="3"/>
      <c r="G51" s="3"/>
      <c r="H51" s="3"/>
      <c r="I51" s="3"/>
    </row>
    <row r="52" spans="1:11" x14ac:dyDescent="0.3">
      <c r="B52" s="227"/>
      <c r="C52" s="227"/>
      <c r="D52" s="227"/>
      <c r="E52" s="227"/>
      <c r="F52" s="227"/>
      <c r="G52" s="227"/>
      <c r="H52" s="227"/>
      <c r="I52" s="8"/>
    </row>
    <row r="53" spans="1:11" ht="25.5" customHeight="1" thickBot="1" x14ac:dyDescent="0.65">
      <c r="B53" s="208" t="s">
        <v>14</v>
      </c>
      <c r="C53" s="208"/>
      <c r="D53" s="208"/>
      <c r="E53" s="208"/>
      <c r="F53" s="208"/>
      <c r="G53" s="208"/>
      <c r="H53" s="204"/>
      <c r="I53" s="11"/>
    </row>
    <row r="54" spans="1:11" ht="18.75" customHeight="1" x14ac:dyDescent="0.3">
      <c r="B54" s="206" t="s">
        <v>3</v>
      </c>
      <c r="C54" s="211" t="s">
        <v>4</v>
      </c>
      <c r="D54" s="156" t="s">
        <v>58</v>
      </c>
      <c r="E54" s="213" t="s">
        <v>5</v>
      </c>
      <c r="F54" s="213" t="s">
        <v>6</v>
      </c>
      <c r="G54" s="213" t="s">
        <v>15</v>
      </c>
      <c r="H54" s="215"/>
      <c r="I54" s="215"/>
      <c r="J54" s="215"/>
      <c r="K54" s="216"/>
    </row>
    <row r="55" spans="1:11" ht="18.75" customHeight="1" thickBot="1" x14ac:dyDescent="0.35">
      <c r="B55" s="217"/>
      <c r="C55" s="218"/>
      <c r="D55" s="157" t="s">
        <v>25</v>
      </c>
      <c r="E55" s="219"/>
      <c r="F55" s="219"/>
      <c r="G55" s="219"/>
      <c r="H55" s="215"/>
      <c r="I55" s="215"/>
      <c r="J55" s="215"/>
      <c r="K55" s="216"/>
    </row>
    <row r="56" spans="1:11" ht="18" x14ac:dyDescent="0.35">
      <c r="A56" s="69"/>
      <c r="B56" s="25" t="s">
        <v>71</v>
      </c>
      <c r="C56" s="116" t="s">
        <v>106</v>
      </c>
      <c r="D56" s="33">
        <f t="shared" ref="D56:D58" si="13">E56</f>
        <v>46238</v>
      </c>
      <c r="E56" s="33">
        <v>46238</v>
      </c>
      <c r="F56" s="33">
        <v>46243</v>
      </c>
      <c r="G56" s="30">
        <v>46257</v>
      </c>
      <c r="H56" s="122"/>
      <c r="I56" s="122"/>
      <c r="J56" s="122"/>
      <c r="K56" s="122"/>
    </row>
    <row r="57" spans="1:11" ht="19.5" customHeight="1" x14ac:dyDescent="0.35">
      <c r="A57" s="69"/>
      <c r="B57" s="25" t="s">
        <v>36</v>
      </c>
      <c r="C57" s="116" t="s">
        <v>113</v>
      </c>
      <c r="D57" s="33">
        <f t="shared" si="13"/>
        <v>46245</v>
      </c>
      <c r="E57" s="33">
        <v>46245</v>
      </c>
      <c r="F57" s="33">
        <v>46252</v>
      </c>
      <c r="G57" s="30">
        <v>46264</v>
      </c>
      <c r="H57" s="122"/>
      <c r="I57" s="122"/>
      <c r="J57" s="122"/>
      <c r="K57" s="122"/>
    </row>
    <row r="58" spans="1:11" ht="19.5" customHeight="1" x14ac:dyDescent="0.35">
      <c r="A58" s="69"/>
      <c r="B58" s="25" t="s">
        <v>68</v>
      </c>
      <c r="C58" s="116" t="s">
        <v>114</v>
      </c>
      <c r="D58" s="33">
        <f t="shared" si="13"/>
        <v>46252</v>
      </c>
      <c r="E58" s="33">
        <v>46252</v>
      </c>
      <c r="F58" s="33">
        <v>46257</v>
      </c>
      <c r="G58" s="30">
        <v>46271</v>
      </c>
      <c r="H58" s="122"/>
      <c r="I58" s="122"/>
      <c r="J58" s="122"/>
      <c r="K58" s="122"/>
    </row>
    <row r="59" spans="1:11" ht="19.5" customHeight="1" x14ac:dyDescent="0.35">
      <c r="A59" s="69"/>
      <c r="B59" s="25" t="s">
        <v>95</v>
      </c>
      <c r="C59" s="116" t="s">
        <v>128</v>
      </c>
      <c r="D59" s="33">
        <f>E59</f>
        <v>46259</v>
      </c>
      <c r="E59" s="33">
        <v>46259</v>
      </c>
      <c r="F59" s="33">
        <v>46266</v>
      </c>
      <c r="G59" s="30">
        <v>46285</v>
      </c>
      <c r="H59" s="122"/>
      <c r="I59" s="122"/>
      <c r="J59" s="122"/>
      <c r="K59" s="122"/>
    </row>
    <row r="60" spans="1:11" ht="19.5" customHeight="1" x14ac:dyDescent="0.35">
      <c r="A60" s="69"/>
      <c r="B60" s="25" t="s">
        <v>55</v>
      </c>
      <c r="C60" s="116" t="s">
        <v>129</v>
      </c>
      <c r="D60" s="33">
        <f>E60</f>
        <v>46266</v>
      </c>
      <c r="E60" s="33">
        <v>46266</v>
      </c>
      <c r="F60" s="33">
        <v>46271</v>
      </c>
      <c r="G60" s="30">
        <v>46285</v>
      </c>
      <c r="H60" s="122"/>
      <c r="I60" s="122"/>
      <c r="J60" s="122"/>
      <c r="K60" s="122"/>
    </row>
    <row r="61" spans="1:11" ht="19.5" customHeight="1" thickBot="1" x14ac:dyDescent="0.4">
      <c r="A61" s="161"/>
      <c r="B61" s="26" t="s">
        <v>71</v>
      </c>
      <c r="C61" s="117" t="s">
        <v>133</v>
      </c>
      <c r="D61" s="28">
        <f>E61</f>
        <v>46273</v>
      </c>
      <c r="E61" s="28">
        <v>46273</v>
      </c>
      <c r="F61" s="28">
        <v>46278</v>
      </c>
      <c r="G61" s="31">
        <v>46292</v>
      </c>
      <c r="H61" s="122"/>
      <c r="I61" s="122"/>
      <c r="J61" s="122"/>
      <c r="K61" s="122"/>
    </row>
    <row r="62" spans="1:11" ht="18" customHeight="1" x14ac:dyDescent="0.35">
      <c r="B62" s="163" t="s">
        <v>75</v>
      </c>
      <c r="C62" s="36"/>
      <c r="D62" s="143"/>
      <c r="E62" s="24"/>
      <c r="F62" s="24"/>
      <c r="G62" s="24"/>
      <c r="H62" s="29"/>
      <c r="I62" s="34"/>
    </row>
    <row r="63" spans="1:11" ht="18" customHeight="1" x14ac:dyDescent="0.35">
      <c r="B63" s="164"/>
      <c r="C63" s="36"/>
      <c r="D63" s="143"/>
      <c r="E63" s="24"/>
      <c r="F63" s="24"/>
      <c r="G63" s="24"/>
      <c r="H63" s="29"/>
      <c r="I63" s="34"/>
    </row>
    <row r="64" spans="1:11" ht="33" customHeight="1" thickBot="1" x14ac:dyDescent="0.65">
      <c r="B64" s="208" t="s">
        <v>78</v>
      </c>
      <c r="C64" s="208"/>
      <c r="D64" s="208"/>
      <c r="E64" s="208"/>
      <c r="F64" s="208"/>
      <c r="G64" s="208"/>
      <c r="H64" s="208"/>
      <c r="I64" s="208"/>
      <c r="J64" s="208"/>
    </row>
    <row r="65" spans="2:10" ht="18" customHeight="1" x14ac:dyDescent="0.3">
      <c r="B65" s="230" t="s">
        <v>3</v>
      </c>
      <c r="C65" s="232" t="s">
        <v>4</v>
      </c>
      <c r="D65" s="156" t="s">
        <v>58</v>
      </c>
      <c r="E65" s="234" t="s">
        <v>5</v>
      </c>
      <c r="F65" s="220" t="s">
        <v>6</v>
      </c>
      <c r="G65" s="220" t="s">
        <v>15</v>
      </c>
      <c r="H65" s="220" t="s">
        <v>46</v>
      </c>
      <c r="I65" s="260" t="s">
        <v>91</v>
      </c>
      <c r="J65" s="262" t="s">
        <v>92</v>
      </c>
    </row>
    <row r="66" spans="2:10" ht="18" customHeight="1" thickBot="1" x14ac:dyDescent="0.35">
      <c r="B66" s="231"/>
      <c r="C66" s="233"/>
      <c r="D66" s="157" t="s">
        <v>25</v>
      </c>
      <c r="E66" s="235"/>
      <c r="F66" s="221"/>
      <c r="G66" s="221"/>
      <c r="H66" s="221"/>
      <c r="I66" s="261"/>
      <c r="J66" s="263"/>
    </row>
    <row r="67" spans="2:10" ht="18" customHeight="1" x14ac:dyDescent="0.35">
      <c r="B67" s="25" t="str">
        <f t="shared" ref="B67:G72" si="14">B56</f>
        <v>JOGELA</v>
      </c>
      <c r="C67" s="116" t="str">
        <f t="shared" si="14"/>
        <v>215N</v>
      </c>
      <c r="D67" s="33">
        <f t="shared" si="14"/>
        <v>46238</v>
      </c>
      <c r="E67" s="33">
        <f t="shared" si="14"/>
        <v>46238</v>
      </c>
      <c r="F67" s="33">
        <f t="shared" si="14"/>
        <v>46243</v>
      </c>
      <c r="G67" s="33">
        <f t="shared" si="14"/>
        <v>46257</v>
      </c>
      <c r="H67" s="33">
        <f t="shared" ref="H67" si="15">F67+26</f>
        <v>46269</v>
      </c>
      <c r="I67" s="33">
        <f>F67+26</f>
        <v>46269</v>
      </c>
      <c r="J67" s="30">
        <f>G67+26</f>
        <v>46283</v>
      </c>
    </row>
    <row r="68" spans="2:10" ht="18" customHeight="1" x14ac:dyDescent="0.35">
      <c r="B68" s="25" t="str">
        <f t="shared" si="14"/>
        <v>COSCO GENOA</v>
      </c>
      <c r="C68" s="116" t="str">
        <f t="shared" si="14"/>
        <v>103N</v>
      </c>
      <c r="D68" s="33">
        <f t="shared" si="14"/>
        <v>46245</v>
      </c>
      <c r="E68" s="33">
        <f t="shared" si="14"/>
        <v>46245</v>
      </c>
      <c r="F68" s="33">
        <f t="shared" si="14"/>
        <v>46252</v>
      </c>
      <c r="G68" s="33">
        <f t="shared" si="14"/>
        <v>46264</v>
      </c>
      <c r="H68" s="33">
        <f>F68+26</f>
        <v>46278</v>
      </c>
      <c r="I68" s="33">
        <f>F68+26</f>
        <v>46278</v>
      </c>
      <c r="J68" s="30">
        <f t="shared" ref="J68:J72" si="16">G68+26</f>
        <v>46290</v>
      </c>
    </row>
    <row r="69" spans="2:10" ht="18" customHeight="1" x14ac:dyDescent="0.35">
      <c r="B69" s="25" t="str">
        <f t="shared" si="14"/>
        <v>OOCL PANAMA</v>
      </c>
      <c r="C69" s="116" t="str">
        <f t="shared" si="14"/>
        <v>335N</v>
      </c>
      <c r="D69" s="33">
        <f t="shared" si="14"/>
        <v>46252</v>
      </c>
      <c r="E69" s="33">
        <f t="shared" si="14"/>
        <v>46252</v>
      </c>
      <c r="F69" s="33">
        <f t="shared" si="14"/>
        <v>46257</v>
      </c>
      <c r="G69" s="33">
        <f t="shared" si="14"/>
        <v>46271</v>
      </c>
      <c r="H69" s="33">
        <f>F69+26</f>
        <v>46283</v>
      </c>
      <c r="I69" s="33">
        <f t="shared" ref="I69:I72" si="17">F69+26</f>
        <v>46283</v>
      </c>
      <c r="J69" s="30">
        <f t="shared" si="16"/>
        <v>46297</v>
      </c>
    </row>
    <row r="70" spans="2:10" ht="18" customHeight="1" x14ac:dyDescent="0.35">
      <c r="B70" s="25" t="str">
        <f t="shared" si="14"/>
        <v>KOTA LAWA</v>
      </c>
      <c r="C70" s="116" t="str">
        <f t="shared" si="14"/>
        <v>110N</v>
      </c>
      <c r="D70" s="33">
        <f t="shared" si="14"/>
        <v>46259</v>
      </c>
      <c r="E70" s="33">
        <f t="shared" si="14"/>
        <v>46259</v>
      </c>
      <c r="F70" s="33">
        <f t="shared" si="14"/>
        <v>46266</v>
      </c>
      <c r="G70" s="33">
        <f t="shared" si="14"/>
        <v>46285</v>
      </c>
      <c r="H70" s="33">
        <f>F70+26</f>
        <v>46292</v>
      </c>
      <c r="I70" s="33">
        <f t="shared" si="17"/>
        <v>46292</v>
      </c>
      <c r="J70" s="30">
        <f t="shared" si="16"/>
        <v>46311</v>
      </c>
    </row>
    <row r="71" spans="2:10" ht="18" customHeight="1" x14ac:dyDescent="0.35">
      <c r="B71" s="25" t="str">
        <f t="shared" si="14"/>
        <v>OOCL CHICAGO</v>
      </c>
      <c r="C71" s="116" t="str">
        <f t="shared" si="14"/>
        <v>122N</v>
      </c>
      <c r="D71" s="33">
        <f t="shared" si="14"/>
        <v>46266</v>
      </c>
      <c r="E71" s="33">
        <f t="shared" si="14"/>
        <v>46266</v>
      </c>
      <c r="F71" s="33">
        <f t="shared" si="14"/>
        <v>46271</v>
      </c>
      <c r="G71" s="33">
        <f t="shared" si="14"/>
        <v>46285</v>
      </c>
      <c r="H71" s="33">
        <f t="shared" ref="H71" si="18">F71+26</f>
        <v>46297</v>
      </c>
      <c r="I71" s="33">
        <f t="shared" si="17"/>
        <v>46297</v>
      </c>
      <c r="J71" s="30">
        <f t="shared" si="16"/>
        <v>46311</v>
      </c>
    </row>
    <row r="72" spans="2:10" ht="18" customHeight="1" thickBot="1" x14ac:dyDescent="0.4">
      <c r="B72" s="26" t="str">
        <f t="shared" si="14"/>
        <v>JOGELA</v>
      </c>
      <c r="C72" s="117" t="str">
        <f t="shared" si="14"/>
        <v>216N</v>
      </c>
      <c r="D72" s="28">
        <f t="shared" si="14"/>
        <v>46273</v>
      </c>
      <c r="E72" s="28">
        <f t="shared" si="14"/>
        <v>46273</v>
      </c>
      <c r="F72" s="28">
        <f t="shared" si="14"/>
        <v>46278</v>
      </c>
      <c r="G72" s="28">
        <f t="shared" si="14"/>
        <v>46292</v>
      </c>
      <c r="H72" s="28">
        <f>F72+26</f>
        <v>46304</v>
      </c>
      <c r="I72" s="28">
        <f t="shared" si="17"/>
        <v>46304</v>
      </c>
      <c r="J72" s="31">
        <f t="shared" si="16"/>
        <v>46318</v>
      </c>
    </row>
    <row r="73" spans="2:10" ht="18" customHeight="1" x14ac:dyDescent="0.35">
      <c r="B73" s="163" t="s">
        <v>75</v>
      </c>
      <c r="C73" s="36"/>
      <c r="D73" s="143"/>
      <c r="E73" s="24"/>
      <c r="F73" s="24"/>
      <c r="G73" s="24"/>
      <c r="H73" s="29"/>
      <c r="I73" s="34"/>
    </row>
    <row r="74" spans="2:10" ht="18" customHeight="1" x14ac:dyDescent="0.35">
      <c r="B74" s="163"/>
      <c r="C74" s="36"/>
      <c r="D74" s="143"/>
      <c r="E74" s="24"/>
      <c r="F74" s="24"/>
      <c r="G74" s="24"/>
      <c r="H74" s="29"/>
      <c r="I74" s="34"/>
    </row>
    <row r="75" spans="2:10" ht="18" customHeight="1" x14ac:dyDescent="0.35">
      <c r="B75" s="163"/>
      <c r="C75" s="36"/>
      <c r="D75" s="143"/>
      <c r="E75" s="24"/>
      <c r="F75" s="24"/>
      <c r="G75" s="24"/>
      <c r="H75" s="29"/>
      <c r="I75" s="34"/>
    </row>
    <row r="76" spans="2:10" ht="18" customHeight="1" x14ac:dyDescent="0.35">
      <c r="B76" s="163"/>
      <c r="C76" s="36"/>
      <c r="D76" s="143"/>
      <c r="E76" s="24"/>
      <c r="F76" s="24"/>
      <c r="G76" s="24"/>
      <c r="H76" s="29"/>
      <c r="I76" s="34"/>
    </row>
    <row r="77" spans="2:10" ht="18" customHeight="1" x14ac:dyDescent="0.35">
      <c r="B77" s="163"/>
      <c r="C77" s="36"/>
      <c r="D77" s="143"/>
      <c r="E77" s="24"/>
      <c r="F77" s="24"/>
      <c r="G77" s="24"/>
      <c r="H77" s="29"/>
      <c r="I77" s="34"/>
    </row>
    <row r="78" spans="2:10" ht="18" customHeight="1" x14ac:dyDescent="0.35">
      <c r="B78" s="163"/>
      <c r="C78" s="36"/>
      <c r="D78" s="143"/>
      <c r="E78" s="24"/>
      <c r="F78" s="24"/>
      <c r="G78" s="24"/>
      <c r="H78" s="29"/>
      <c r="I78" s="34"/>
    </row>
    <row r="79" spans="2:10" ht="18" customHeight="1" x14ac:dyDescent="0.35">
      <c r="B79" s="163"/>
      <c r="C79" s="36"/>
      <c r="D79" s="143"/>
      <c r="E79" s="24"/>
      <c r="F79" s="24"/>
      <c r="G79" s="24"/>
      <c r="H79" s="29"/>
      <c r="I79" s="34"/>
    </row>
    <row r="80" spans="2:10" ht="18" customHeight="1" x14ac:dyDescent="0.35">
      <c r="B80" s="163"/>
      <c r="C80" s="36"/>
      <c r="D80" s="143"/>
      <c r="E80" s="24"/>
      <c r="F80" s="24"/>
      <c r="G80" s="24"/>
      <c r="H80" s="29"/>
      <c r="I80" s="34"/>
    </row>
    <row r="81" spans="2:10" ht="18" customHeight="1" x14ac:dyDescent="0.35">
      <c r="B81" s="163"/>
      <c r="C81" s="36"/>
      <c r="D81" s="143"/>
      <c r="E81" s="24"/>
      <c r="F81" s="24"/>
      <c r="G81" s="24"/>
      <c r="H81" s="29"/>
      <c r="I81" s="34"/>
    </row>
    <row r="82" spans="2:10" ht="18" customHeight="1" x14ac:dyDescent="0.35">
      <c r="B82" s="163"/>
      <c r="C82" s="36"/>
      <c r="D82" s="143"/>
      <c r="E82" s="24"/>
      <c r="F82" s="24"/>
      <c r="G82" s="24"/>
      <c r="H82" s="29"/>
      <c r="I82" s="34"/>
    </row>
    <row r="83" spans="2:10" ht="18" customHeight="1" x14ac:dyDescent="0.35">
      <c r="B83" s="163"/>
      <c r="C83" s="36"/>
      <c r="D83" s="143"/>
      <c r="E83" s="24"/>
      <c r="F83" s="24"/>
      <c r="G83" s="24"/>
      <c r="H83" s="29"/>
      <c r="I83" s="34"/>
    </row>
    <row r="84" spans="2:10" ht="40.5" customHeight="1" thickBot="1" x14ac:dyDescent="0.65">
      <c r="B84" s="208" t="s">
        <v>134</v>
      </c>
      <c r="C84" s="208"/>
      <c r="D84" s="208"/>
      <c r="E84" s="208"/>
      <c r="F84" s="208"/>
      <c r="G84" s="208"/>
      <c r="H84" s="208"/>
      <c r="I84" s="208"/>
      <c r="J84" s="208"/>
    </row>
    <row r="85" spans="2:10" ht="18" customHeight="1" x14ac:dyDescent="0.3">
      <c r="B85" s="206" t="s">
        <v>3</v>
      </c>
      <c r="C85" s="211" t="s">
        <v>4</v>
      </c>
      <c r="D85" s="156" t="s">
        <v>58</v>
      </c>
      <c r="E85" s="213" t="s">
        <v>5</v>
      </c>
      <c r="F85" s="213" t="s">
        <v>6</v>
      </c>
      <c r="G85" s="213" t="s">
        <v>15</v>
      </c>
      <c r="H85" s="213" t="s">
        <v>17</v>
      </c>
      <c r="I85" s="213" t="s">
        <v>135</v>
      </c>
      <c r="J85" s="213" t="s">
        <v>136</v>
      </c>
    </row>
    <row r="86" spans="2:10" ht="18" customHeight="1" thickBot="1" x14ac:dyDescent="0.35">
      <c r="B86" s="207"/>
      <c r="C86" s="212"/>
      <c r="D86" s="168" t="s">
        <v>25</v>
      </c>
      <c r="E86" s="214"/>
      <c r="F86" s="214"/>
      <c r="G86" s="214"/>
      <c r="H86" s="214"/>
      <c r="I86" s="214"/>
      <c r="J86" s="214"/>
    </row>
    <row r="87" spans="2:10" ht="18" customHeight="1" x14ac:dyDescent="0.35">
      <c r="B87" s="92" t="str">
        <f>B56</f>
        <v>JOGELA</v>
      </c>
      <c r="C87" s="169" t="str">
        <f>C56</f>
        <v>215N</v>
      </c>
      <c r="D87" s="64">
        <f t="shared" ref="D87:D90" si="19">E87</f>
        <v>46238</v>
      </c>
      <c r="E87" s="64">
        <f>E56</f>
        <v>46238</v>
      </c>
      <c r="F87" s="64">
        <v>46232</v>
      </c>
      <c r="G87" s="64">
        <v>46246</v>
      </c>
      <c r="H87" s="64">
        <f t="shared" ref="H87:H90" si="20">F87+26</f>
        <v>46258</v>
      </c>
      <c r="I87" s="64">
        <f>F87+27</f>
        <v>46259</v>
      </c>
      <c r="J87" s="65">
        <f>F87+28</f>
        <v>46260</v>
      </c>
    </row>
    <row r="88" spans="2:10" ht="18" customHeight="1" x14ac:dyDescent="0.35">
      <c r="B88" s="25" t="str">
        <f>B57</f>
        <v>COSCO GENOA</v>
      </c>
      <c r="C88" s="116" t="str">
        <f t="shared" ref="C88:C92" si="21">C57</f>
        <v>103N</v>
      </c>
      <c r="D88" s="33">
        <f t="shared" si="19"/>
        <v>46245</v>
      </c>
      <c r="E88" s="33">
        <f t="shared" ref="E88:E92" si="22">E57</f>
        <v>46245</v>
      </c>
      <c r="F88" s="33">
        <v>46245</v>
      </c>
      <c r="G88" s="33">
        <v>46258</v>
      </c>
      <c r="H88" s="33">
        <f t="shared" si="20"/>
        <v>46271</v>
      </c>
      <c r="I88" s="33">
        <f t="shared" ref="I88:I92" si="23">F88+27</f>
        <v>46272</v>
      </c>
      <c r="J88" s="30">
        <f t="shared" ref="J88:J92" si="24">F88+28</f>
        <v>46273</v>
      </c>
    </row>
    <row r="89" spans="2:10" ht="18" customHeight="1" x14ac:dyDescent="0.35">
      <c r="B89" s="25" t="str">
        <f>B58</f>
        <v>OOCL PANAMA</v>
      </c>
      <c r="C89" s="116" t="str">
        <f t="shared" si="21"/>
        <v>335N</v>
      </c>
      <c r="D89" s="33">
        <f t="shared" si="19"/>
        <v>46252</v>
      </c>
      <c r="E89" s="33">
        <f t="shared" si="22"/>
        <v>46252</v>
      </c>
      <c r="F89" s="33">
        <v>46251</v>
      </c>
      <c r="G89" s="33">
        <v>46264</v>
      </c>
      <c r="H89" s="33">
        <f t="shared" si="20"/>
        <v>46277</v>
      </c>
      <c r="I89" s="33">
        <f t="shared" si="23"/>
        <v>46278</v>
      </c>
      <c r="J89" s="30">
        <f t="shared" si="24"/>
        <v>46279</v>
      </c>
    </row>
    <row r="90" spans="2:10" ht="18" customHeight="1" x14ac:dyDescent="0.35">
      <c r="B90" s="25" t="str">
        <f>B59</f>
        <v>KOTA LAWA</v>
      </c>
      <c r="C90" s="116" t="str">
        <f t="shared" si="21"/>
        <v>110N</v>
      </c>
      <c r="D90" s="33">
        <f t="shared" si="19"/>
        <v>46259</v>
      </c>
      <c r="E90" s="33">
        <f t="shared" si="22"/>
        <v>46259</v>
      </c>
      <c r="F90" s="33">
        <v>46257</v>
      </c>
      <c r="G90" s="33">
        <v>46271</v>
      </c>
      <c r="H90" s="33">
        <f t="shared" si="20"/>
        <v>46283</v>
      </c>
      <c r="I90" s="33">
        <f t="shared" si="23"/>
        <v>46284</v>
      </c>
      <c r="J90" s="30">
        <f t="shared" si="24"/>
        <v>46285</v>
      </c>
    </row>
    <row r="91" spans="2:10" ht="18" customHeight="1" x14ac:dyDescent="0.35">
      <c r="B91" s="25" t="str">
        <f>B60</f>
        <v>OOCL CHICAGO</v>
      </c>
      <c r="C91" s="116" t="str">
        <f t="shared" si="21"/>
        <v>122N</v>
      </c>
      <c r="D91" s="33">
        <f>E91</f>
        <v>46266</v>
      </c>
      <c r="E91" s="33">
        <f t="shared" si="22"/>
        <v>46266</v>
      </c>
      <c r="F91" s="33">
        <v>46264</v>
      </c>
      <c r="G91" s="33">
        <v>46278</v>
      </c>
      <c r="H91" s="33">
        <f>F91+26</f>
        <v>46290</v>
      </c>
      <c r="I91" s="33">
        <f t="shared" si="23"/>
        <v>46291</v>
      </c>
      <c r="J91" s="30">
        <f t="shared" si="24"/>
        <v>46292</v>
      </c>
    </row>
    <row r="92" spans="2:10" ht="18" customHeight="1" thickBot="1" x14ac:dyDescent="0.4">
      <c r="B92" s="26" t="str">
        <f>B61</f>
        <v>JOGELA</v>
      </c>
      <c r="C92" s="117" t="str">
        <f t="shared" si="21"/>
        <v>216N</v>
      </c>
      <c r="D92" s="28">
        <f>E92</f>
        <v>46273</v>
      </c>
      <c r="E92" s="28">
        <f t="shared" si="22"/>
        <v>46273</v>
      </c>
      <c r="F92" s="28">
        <v>46271</v>
      </c>
      <c r="G92" s="28">
        <v>46285</v>
      </c>
      <c r="H92" s="28">
        <f>F92+26</f>
        <v>46297</v>
      </c>
      <c r="I92" s="28">
        <f t="shared" si="23"/>
        <v>46298</v>
      </c>
      <c r="J92" s="31">
        <f t="shared" si="24"/>
        <v>46299</v>
      </c>
    </row>
    <row r="93" spans="2:10" ht="18" customHeight="1" x14ac:dyDescent="0.35">
      <c r="B93" s="163" t="s">
        <v>75</v>
      </c>
      <c r="C93" s="165"/>
      <c r="D93" s="122"/>
      <c r="E93" s="122"/>
      <c r="F93" s="122"/>
      <c r="G93" s="122"/>
      <c r="H93" s="122"/>
      <c r="I93" s="122"/>
      <c r="J93" s="122"/>
    </row>
    <row r="94" spans="2:10" ht="18" customHeight="1" x14ac:dyDescent="0.35">
      <c r="B94" s="163"/>
      <c r="C94" s="165"/>
      <c r="D94" s="122"/>
      <c r="E94" s="122"/>
      <c r="F94" s="122"/>
      <c r="G94" s="122"/>
      <c r="H94" s="122"/>
      <c r="I94" s="122"/>
      <c r="J94" s="122"/>
    </row>
    <row r="95" spans="2:10" ht="32.25" customHeight="1" thickBot="1" x14ac:dyDescent="0.65">
      <c r="B95" s="205" t="s">
        <v>79</v>
      </c>
      <c r="C95" s="205"/>
      <c r="D95" s="205"/>
      <c r="E95" s="205"/>
      <c r="F95" s="205"/>
      <c r="G95" s="205"/>
      <c r="H95" s="205"/>
      <c r="I95" s="11"/>
    </row>
    <row r="96" spans="2:10" ht="18" customHeight="1" x14ac:dyDescent="0.3">
      <c r="B96" s="230" t="s">
        <v>3</v>
      </c>
      <c r="C96" s="232" t="s">
        <v>4</v>
      </c>
      <c r="D96" s="156" t="s">
        <v>58</v>
      </c>
      <c r="E96" s="234" t="s">
        <v>5</v>
      </c>
      <c r="F96" s="220" t="s">
        <v>6</v>
      </c>
      <c r="G96" s="220" t="s">
        <v>15</v>
      </c>
      <c r="H96" s="220" t="s">
        <v>16</v>
      </c>
      <c r="I96" s="262" t="s">
        <v>90</v>
      </c>
      <c r="J96" s="3"/>
    </row>
    <row r="97" spans="2:10" ht="26.25" customHeight="1" thickBot="1" x14ac:dyDescent="0.35">
      <c r="B97" s="231"/>
      <c r="C97" s="233"/>
      <c r="D97" s="157" t="s">
        <v>25</v>
      </c>
      <c r="E97" s="235"/>
      <c r="F97" s="221"/>
      <c r="G97" s="221"/>
      <c r="H97" s="221"/>
      <c r="I97" s="263"/>
      <c r="J97" s="3"/>
    </row>
    <row r="98" spans="2:10" ht="18" customHeight="1" x14ac:dyDescent="0.35">
      <c r="B98" s="25" t="str">
        <f t="shared" ref="B98:C103" si="25">B56</f>
        <v>JOGELA</v>
      </c>
      <c r="C98" s="116" t="str">
        <f t="shared" si="25"/>
        <v>215N</v>
      </c>
      <c r="D98" s="33">
        <f t="shared" ref="D98:D103" si="26">E98</f>
        <v>46238</v>
      </c>
      <c r="E98" s="33">
        <f t="shared" ref="E98:F103" si="27">E56</f>
        <v>46238</v>
      </c>
      <c r="F98" s="33">
        <f t="shared" si="27"/>
        <v>46243</v>
      </c>
      <c r="G98" s="33">
        <v>46110</v>
      </c>
      <c r="H98" s="33">
        <f>F98+26</f>
        <v>46269</v>
      </c>
      <c r="I98" s="65">
        <f>F98+26</f>
        <v>46269</v>
      </c>
      <c r="J98" s="3"/>
    </row>
    <row r="99" spans="2:10" ht="18" customHeight="1" x14ac:dyDescent="0.35">
      <c r="B99" s="25" t="str">
        <f t="shared" si="25"/>
        <v>COSCO GENOA</v>
      </c>
      <c r="C99" s="116" t="str">
        <f t="shared" si="25"/>
        <v>103N</v>
      </c>
      <c r="D99" s="33">
        <f t="shared" si="26"/>
        <v>46245</v>
      </c>
      <c r="E99" s="33">
        <f t="shared" si="27"/>
        <v>46245</v>
      </c>
      <c r="F99" s="33">
        <f t="shared" si="27"/>
        <v>46252</v>
      </c>
      <c r="G99" s="33">
        <v>46117</v>
      </c>
      <c r="H99" s="33">
        <f>F99+26</f>
        <v>46278</v>
      </c>
      <c r="I99" s="30">
        <f t="shared" ref="I99:I103" si="28">F99+26</f>
        <v>46278</v>
      </c>
      <c r="J99" s="3"/>
    </row>
    <row r="100" spans="2:10" ht="18" customHeight="1" x14ac:dyDescent="0.35">
      <c r="B100" s="25" t="str">
        <f t="shared" si="25"/>
        <v>OOCL PANAMA</v>
      </c>
      <c r="C100" s="116" t="str">
        <f t="shared" si="25"/>
        <v>335N</v>
      </c>
      <c r="D100" s="33">
        <f t="shared" si="26"/>
        <v>46252</v>
      </c>
      <c r="E100" s="33">
        <f t="shared" si="27"/>
        <v>46252</v>
      </c>
      <c r="F100" s="33">
        <f t="shared" si="27"/>
        <v>46257</v>
      </c>
      <c r="G100" s="33">
        <v>46124</v>
      </c>
      <c r="H100" s="33">
        <f t="shared" ref="H100:H103" si="29">F100+26</f>
        <v>46283</v>
      </c>
      <c r="I100" s="30">
        <f t="shared" si="28"/>
        <v>46283</v>
      </c>
      <c r="J100" s="3"/>
    </row>
    <row r="101" spans="2:10" ht="18" customHeight="1" x14ac:dyDescent="0.35">
      <c r="B101" s="25" t="str">
        <f t="shared" si="25"/>
        <v>KOTA LAWA</v>
      </c>
      <c r="C101" s="116" t="str">
        <f t="shared" si="25"/>
        <v>110N</v>
      </c>
      <c r="D101" s="33">
        <f t="shared" si="26"/>
        <v>46259</v>
      </c>
      <c r="E101" s="33">
        <f t="shared" si="27"/>
        <v>46259</v>
      </c>
      <c r="F101" s="33">
        <f t="shared" si="27"/>
        <v>46266</v>
      </c>
      <c r="G101" s="33">
        <v>46131</v>
      </c>
      <c r="H101" s="33">
        <f t="shared" si="29"/>
        <v>46292</v>
      </c>
      <c r="I101" s="30">
        <f t="shared" si="28"/>
        <v>46292</v>
      </c>
      <c r="J101" s="3"/>
    </row>
    <row r="102" spans="2:10" ht="18" customHeight="1" x14ac:dyDescent="0.35">
      <c r="B102" s="25" t="str">
        <f t="shared" si="25"/>
        <v>OOCL CHICAGO</v>
      </c>
      <c r="C102" s="116" t="str">
        <f t="shared" si="25"/>
        <v>122N</v>
      </c>
      <c r="D102" s="33">
        <f t="shared" si="26"/>
        <v>46266</v>
      </c>
      <c r="E102" s="33">
        <f t="shared" si="27"/>
        <v>46266</v>
      </c>
      <c r="F102" s="33">
        <f t="shared" si="27"/>
        <v>46271</v>
      </c>
      <c r="G102" s="33">
        <v>46138</v>
      </c>
      <c r="H102" s="33">
        <f t="shared" si="29"/>
        <v>46297</v>
      </c>
      <c r="I102" s="30">
        <f t="shared" si="28"/>
        <v>46297</v>
      </c>
      <c r="J102" s="3"/>
    </row>
    <row r="103" spans="2:10" ht="18" customHeight="1" thickBot="1" x14ac:dyDescent="0.4">
      <c r="B103" s="26" t="str">
        <f t="shared" si="25"/>
        <v>JOGELA</v>
      </c>
      <c r="C103" s="117" t="str">
        <f t="shared" si="25"/>
        <v>216N</v>
      </c>
      <c r="D103" s="28">
        <f t="shared" si="26"/>
        <v>46273</v>
      </c>
      <c r="E103" s="28">
        <f t="shared" si="27"/>
        <v>46273</v>
      </c>
      <c r="F103" s="28">
        <f t="shared" si="27"/>
        <v>46278</v>
      </c>
      <c r="G103" s="28">
        <v>46145</v>
      </c>
      <c r="H103" s="28">
        <f t="shared" si="29"/>
        <v>46304</v>
      </c>
      <c r="I103" s="31">
        <f t="shared" si="28"/>
        <v>46304</v>
      </c>
      <c r="J103" s="3"/>
    </row>
    <row r="104" spans="2:10" ht="18" customHeight="1" x14ac:dyDescent="0.35">
      <c r="B104" s="163" t="s">
        <v>75</v>
      </c>
      <c r="C104" s="36"/>
      <c r="D104" s="143"/>
      <c r="E104" s="24"/>
      <c r="F104" s="24"/>
      <c r="G104" s="24"/>
      <c r="H104" s="29"/>
      <c r="I104" s="34"/>
    </row>
    <row r="105" spans="2:10" ht="18" customHeight="1" x14ac:dyDescent="0.35">
      <c r="B105" s="164"/>
      <c r="C105" s="36"/>
      <c r="D105" s="143"/>
      <c r="E105" s="24"/>
      <c r="F105" s="24"/>
      <c r="G105" s="24"/>
      <c r="H105" s="29"/>
      <c r="I105" s="34"/>
    </row>
    <row r="106" spans="2:10" ht="34.5" customHeight="1" thickBot="1" x14ac:dyDescent="0.65">
      <c r="B106" s="208" t="s">
        <v>80</v>
      </c>
      <c r="C106" s="208"/>
      <c r="D106" s="208"/>
      <c r="E106" s="208"/>
      <c r="F106" s="208"/>
      <c r="G106" s="208"/>
      <c r="H106" s="208"/>
      <c r="I106" s="208"/>
      <c r="J106" s="208"/>
    </row>
    <row r="107" spans="2:10" ht="18" customHeight="1" x14ac:dyDescent="0.3">
      <c r="B107" s="230" t="s">
        <v>3</v>
      </c>
      <c r="C107" s="232" t="s">
        <v>4</v>
      </c>
      <c r="D107" s="156" t="s">
        <v>58</v>
      </c>
      <c r="E107" s="234" t="s">
        <v>5</v>
      </c>
      <c r="F107" s="220" t="s">
        <v>6</v>
      </c>
      <c r="G107" s="220" t="s">
        <v>15</v>
      </c>
      <c r="H107" s="222" t="s">
        <v>54</v>
      </c>
      <c r="I107" s="222" t="s">
        <v>82</v>
      </c>
      <c r="J107" s="222" t="s">
        <v>83</v>
      </c>
    </row>
    <row r="108" spans="2:10" ht="18" customHeight="1" thickBot="1" x14ac:dyDescent="0.35">
      <c r="B108" s="243"/>
      <c r="C108" s="244"/>
      <c r="D108" s="168" t="s">
        <v>25</v>
      </c>
      <c r="E108" s="245"/>
      <c r="F108" s="246"/>
      <c r="G108" s="246"/>
      <c r="H108" s="224"/>
      <c r="I108" s="224"/>
      <c r="J108" s="224"/>
    </row>
    <row r="109" spans="2:10" ht="18" customHeight="1" x14ac:dyDescent="0.35">
      <c r="B109" s="92" t="str">
        <f t="shared" ref="B109:C114" si="30">B56</f>
        <v>JOGELA</v>
      </c>
      <c r="C109" s="169" t="str">
        <f t="shared" si="30"/>
        <v>215N</v>
      </c>
      <c r="D109" s="64">
        <f t="shared" ref="D109" si="31">E109</f>
        <v>46238</v>
      </c>
      <c r="E109" s="64">
        <f t="shared" ref="E109:G114" si="32">E56</f>
        <v>46238</v>
      </c>
      <c r="F109" s="64">
        <f t="shared" si="32"/>
        <v>46243</v>
      </c>
      <c r="G109" s="64">
        <f t="shared" si="32"/>
        <v>46257</v>
      </c>
      <c r="H109" s="64">
        <f>F109+25</f>
        <v>46268</v>
      </c>
      <c r="I109" s="64">
        <f>F109+26</f>
        <v>46269</v>
      </c>
      <c r="J109" s="65">
        <f>F109+26</f>
        <v>46269</v>
      </c>
    </row>
    <row r="110" spans="2:10" ht="18" customHeight="1" x14ac:dyDescent="0.35">
      <c r="B110" s="25" t="str">
        <f t="shared" si="30"/>
        <v>COSCO GENOA</v>
      </c>
      <c r="C110" s="116" t="str">
        <f t="shared" si="30"/>
        <v>103N</v>
      </c>
      <c r="D110" s="33">
        <f>E110</f>
        <v>46245</v>
      </c>
      <c r="E110" s="33">
        <f t="shared" si="32"/>
        <v>46245</v>
      </c>
      <c r="F110" s="33">
        <f t="shared" si="32"/>
        <v>46252</v>
      </c>
      <c r="G110" s="33">
        <f t="shared" si="32"/>
        <v>46264</v>
      </c>
      <c r="H110" s="33">
        <f>F110+25</f>
        <v>46277</v>
      </c>
      <c r="I110" s="33">
        <f t="shared" ref="I110:I114" si="33">F110+26</f>
        <v>46278</v>
      </c>
      <c r="J110" s="30">
        <f t="shared" ref="J110:J114" si="34">F110+26</f>
        <v>46278</v>
      </c>
    </row>
    <row r="111" spans="2:10" ht="18" customHeight="1" x14ac:dyDescent="0.35">
      <c r="B111" s="25" t="str">
        <f t="shared" si="30"/>
        <v>OOCL PANAMA</v>
      </c>
      <c r="C111" s="116" t="str">
        <f t="shared" si="30"/>
        <v>335N</v>
      </c>
      <c r="D111" s="33">
        <f>E111</f>
        <v>46252</v>
      </c>
      <c r="E111" s="33">
        <f t="shared" si="32"/>
        <v>46252</v>
      </c>
      <c r="F111" s="33">
        <f t="shared" si="32"/>
        <v>46257</v>
      </c>
      <c r="G111" s="33">
        <f t="shared" si="32"/>
        <v>46271</v>
      </c>
      <c r="H111" s="33">
        <f>F111+25</f>
        <v>46282</v>
      </c>
      <c r="I111" s="33">
        <f t="shared" si="33"/>
        <v>46283</v>
      </c>
      <c r="J111" s="30">
        <f t="shared" si="34"/>
        <v>46283</v>
      </c>
    </row>
    <row r="112" spans="2:10" ht="18" customHeight="1" x14ac:dyDescent="0.35">
      <c r="B112" s="25" t="str">
        <f t="shared" si="30"/>
        <v>KOTA LAWA</v>
      </c>
      <c r="C112" s="116" t="str">
        <f t="shared" si="30"/>
        <v>110N</v>
      </c>
      <c r="D112" s="33">
        <f>E112</f>
        <v>46259</v>
      </c>
      <c r="E112" s="33">
        <f t="shared" si="32"/>
        <v>46259</v>
      </c>
      <c r="F112" s="33">
        <f t="shared" si="32"/>
        <v>46266</v>
      </c>
      <c r="G112" s="33">
        <f t="shared" si="32"/>
        <v>46285</v>
      </c>
      <c r="H112" s="33">
        <f>F112+25</f>
        <v>46291</v>
      </c>
      <c r="I112" s="33">
        <f t="shared" si="33"/>
        <v>46292</v>
      </c>
      <c r="J112" s="30">
        <f t="shared" si="34"/>
        <v>46292</v>
      </c>
    </row>
    <row r="113" spans="2:11" ht="18" customHeight="1" x14ac:dyDescent="0.35">
      <c r="B113" s="25" t="str">
        <f t="shared" si="30"/>
        <v>OOCL CHICAGO</v>
      </c>
      <c r="C113" s="116" t="str">
        <f t="shared" si="30"/>
        <v>122N</v>
      </c>
      <c r="D113" s="33">
        <f>E113</f>
        <v>46266</v>
      </c>
      <c r="E113" s="33">
        <f t="shared" si="32"/>
        <v>46266</v>
      </c>
      <c r="F113" s="33">
        <f t="shared" si="32"/>
        <v>46271</v>
      </c>
      <c r="G113" s="33">
        <f t="shared" si="32"/>
        <v>46285</v>
      </c>
      <c r="H113" s="33">
        <f>F113+25</f>
        <v>46296</v>
      </c>
      <c r="I113" s="33">
        <f t="shared" si="33"/>
        <v>46297</v>
      </c>
      <c r="J113" s="30">
        <f t="shared" si="34"/>
        <v>46297</v>
      </c>
    </row>
    <row r="114" spans="2:11" ht="18" customHeight="1" thickBot="1" x14ac:dyDescent="0.4">
      <c r="B114" s="26" t="str">
        <f t="shared" si="30"/>
        <v>JOGELA</v>
      </c>
      <c r="C114" s="117" t="str">
        <f t="shared" si="30"/>
        <v>216N</v>
      </c>
      <c r="D114" s="28">
        <f>E114</f>
        <v>46273</v>
      </c>
      <c r="E114" s="28">
        <f t="shared" si="32"/>
        <v>46273</v>
      </c>
      <c r="F114" s="28">
        <f t="shared" si="32"/>
        <v>46278</v>
      </c>
      <c r="G114" s="28">
        <f t="shared" si="32"/>
        <v>46292</v>
      </c>
      <c r="H114" s="28">
        <f t="shared" ref="H114" si="35">F114+25</f>
        <v>46303</v>
      </c>
      <c r="I114" s="28">
        <f t="shared" si="33"/>
        <v>46304</v>
      </c>
      <c r="J114" s="31">
        <f t="shared" si="34"/>
        <v>46304</v>
      </c>
    </row>
    <row r="115" spans="2:11" ht="18" customHeight="1" x14ac:dyDescent="0.35">
      <c r="B115" s="163" t="s">
        <v>75</v>
      </c>
      <c r="C115" s="36"/>
      <c r="D115" s="143"/>
      <c r="E115" s="24"/>
      <c r="F115" s="24"/>
      <c r="G115" s="24"/>
      <c r="H115" s="29"/>
      <c r="I115" s="34"/>
    </row>
    <row r="116" spans="2:11" ht="18" hidden="1" customHeight="1" x14ac:dyDescent="0.35">
      <c r="B116" s="164"/>
      <c r="C116" s="36"/>
      <c r="D116" s="143"/>
      <c r="E116" s="24"/>
      <c r="F116" s="24"/>
      <c r="G116" s="24"/>
      <c r="H116" s="29"/>
      <c r="I116" s="34"/>
    </row>
    <row r="117" spans="2:11" ht="18" hidden="1" customHeight="1" x14ac:dyDescent="0.35">
      <c r="B117" s="164"/>
      <c r="C117" s="36"/>
      <c r="D117" s="143"/>
      <c r="E117" s="24"/>
      <c r="F117" s="24"/>
      <c r="G117" s="24"/>
      <c r="H117" s="29"/>
      <c r="I117" s="34"/>
    </row>
    <row r="118" spans="2:11" ht="18" hidden="1" customHeight="1" x14ac:dyDescent="0.35">
      <c r="B118" s="164"/>
      <c r="C118" s="36"/>
      <c r="D118" s="143"/>
      <c r="E118" s="24"/>
      <c r="F118" s="24"/>
      <c r="G118" s="24"/>
      <c r="H118" s="29"/>
      <c r="I118" s="34"/>
    </row>
    <row r="119" spans="2:11" ht="18" customHeight="1" x14ac:dyDescent="0.35">
      <c r="B119" s="164"/>
      <c r="C119" s="36"/>
      <c r="D119" s="143"/>
      <c r="E119" s="24"/>
      <c r="F119" s="24"/>
      <c r="G119" s="24"/>
      <c r="H119" s="29"/>
      <c r="I119" s="34"/>
    </row>
    <row r="120" spans="2:11" ht="18" customHeight="1" x14ac:dyDescent="0.35">
      <c r="B120" s="164"/>
      <c r="C120" s="36"/>
      <c r="D120" s="143"/>
      <c r="E120" s="24"/>
      <c r="F120" s="24"/>
      <c r="G120" s="24"/>
      <c r="H120" s="29"/>
      <c r="I120" s="34"/>
    </row>
    <row r="121" spans="2:11" ht="25.5" customHeight="1" thickBot="1" x14ac:dyDescent="0.65">
      <c r="B121" s="208" t="s">
        <v>87</v>
      </c>
      <c r="C121" s="208"/>
      <c r="D121" s="208"/>
      <c r="E121" s="208"/>
      <c r="F121" s="208"/>
      <c r="G121" s="208"/>
      <c r="H121" s="208"/>
      <c r="I121" s="208"/>
    </row>
    <row r="122" spans="2:11" ht="18" customHeight="1" x14ac:dyDescent="0.3">
      <c r="B122" s="206" t="s">
        <v>3</v>
      </c>
      <c r="C122" s="211" t="s">
        <v>4</v>
      </c>
      <c r="D122" s="156" t="s">
        <v>58</v>
      </c>
      <c r="E122" s="213" t="s">
        <v>5</v>
      </c>
      <c r="F122" s="213" t="s">
        <v>6</v>
      </c>
      <c r="G122" s="213" t="s">
        <v>15</v>
      </c>
      <c r="H122" s="213" t="s">
        <v>41</v>
      </c>
      <c r="I122" s="213" t="s">
        <v>81</v>
      </c>
      <c r="J122" s="213" t="s">
        <v>40</v>
      </c>
      <c r="K122" s="213" t="s">
        <v>86</v>
      </c>
    </row>
    <row r="123" spans="2:11" ht="18" customHeight="1" thickBot="1" x14ac:dyDescent="0.35">
      <c r="B123" s="207"/>
      <c r="C123" s="212"/>
      <c r="D123" s="168" t="s">
        <v>25</v>
      </c>
      <c r="E123" s="214"/>
      <c r="F123" s="214"/>
      <c r="G123" s="214"/>
      <c r="H123" s="214"/>
      <c r="I123" s="214"/>
      <c r="J123" s="214"/>
      <c r="K123" s="214"/>
    </row>
    <row r="124" spans="2:11" ht="19.5" customHeight="1" x14ac:dyDescent="0.35">
      <c r="B124" s="92" t="str">
        <f t="shared" ref="B124:G129" si="36">B56</f>
        <v>JOGELA</v>
      </c>
      <c r="C124" s="169" t="str">
        <f t="shared" si="36"/>
        <v>215N</v>
      </c>
      <c r="D124" s="64">
        <f t="shared" si="36"/>
        <v>46238</v>
      </c>
      <c r="E124" s="64">
        <f t="shared" ref="E124:G127" si="37">E56</f>
        <v>46238</v>
      </c>
      <c r="F124" s="64">
        <f t="shared" si="37"/>
        <v>46243</v>
      </c>
      <c r="G124" s="64">
        <f t="shared" si="37"/>
        <v>46257</v>
      </c>
      <c r="H124" s="64">
        <f>F124+28</f>
        <v>46271</v>
      </c>
      <c r="I124" s="64">
        <f>(F124)+28</f>
        <v>46271</v>
      </c>
      <c r="J124" s="64">
        <f>(F124)+38</f>
        <v>46281</v>
      </c>
      <c r="K124" s="65">
        <f>F124+52</f>
        <v>46295</v>
      </c>
    </row>
    <row r="125" spans="2:11" ht="18" x14ac:dyDescent="0.35">
      <c r="B125" s="25" t="str">
        <f t="shared" si="36"/>
        <v>COSCO GENOA</v>
      </c>
      <c r="C125" s="116" t="str">
        <f t="shared" si="36"/>
        <v>103N</v>
      </c>
      <c r="D125" s="33">
        <f t="shared" si="36"/>
        <v>46245</v>
      </c>
      <c r="E125" s="33">
        <f t="shared" si="37"/>
        <v>46245</v>
      </c>
      <c r="F125" s="33">
        <f t="shared" si="37"/>
        <v>46252</v>
      </c>
      <c r="G125" s="33">
        <f t="shared" si="37"/>
        <v>46264</v>
      </c>
      <c r="H125" s="33">
        <f t="shared" ref="H125:H129" si="38">F125+28</f>
        <v>46280</v>
      </c>
      <c r="I125" s="33">
        <f t="shared" ref="I125:I129" si="39">(F125)+28</f>
        <v>46280</v>
      </c>
      <c r="J125" s="33">
        <f t="shared" ref="J125:J129" si="40">(F125)+38</f>
        <v>46290</v>
      </c>
      <c r="K125" s="30">
        <f t="shared" ref="K125:K129" si="41">F125+52</f>
        <v>46304</v>
      </c>
    </row>
    <row r="126" spans="2:11" ht="19.5" customHeight="1" x14ac:dyDescent="0.35">
      <c r="B126" s="25" t="str">
        <f t="shared" si="36"/>
        <v>OOCL PANAMA</v>
      </c>
      <c r="C126" s="116" t="str">
        <f t="shared" si="36"/>
        <v>335N</v>
      </c>
      <c r="D126" s="33">
        <f t="shared" si="36"/>
        <v>46252</v>
      </c>
      <c r="E126" s="33">
        <f t="shared" si="37"/>
        <v>46252</v>
      </c>
      <c r="F126" s="33">
        <f t="shared" si="37"/>
        <v>46257</v>
      </c>
      <c r="G126" s="33">
        <f t="shared" si="37"/>
        <v>46271</v>
      </c>
      <c r="H126" s="33">
        <f t="shared" si="38"/>
        <v>46285</v>
      </c>
      <c r="I126" s="33">
        <f t="shared" si="39"/>
        <v>46285</v>
      </c>
      <c r="J126" s="33">
        <f t="shared" si="40"/>
        <v>46295</v>
      </c>
      <c r="K126" s="30">
        <f t="shared" si="41"/>
        <v>46309</v>
      </c>
    </row>
    <row r="127" spans="2:11" ht="19.5" customHeight="1" x14ac:dyDescent="0.35">
      <c r="B127" s="25" t="str">
        <f t="shared" si="36"/>
        <v>KOTA LAWA</v>
      </c>
      <c r="C127" s="116" t="str">
        <f t="shared" si="36"/>
        <v>110N</v>
      </c>
      <c r="D127" s="33">
        <f t="shared" si="36"/>
        <v>46259</v>
      </c>
      <c r="E127" s="33">
        <f t="shared" si="37"/>
        <v>46259</v>
      </c>
      <c r="F127" s="33">
        <f t="shared" si="37"/>
        <v>46266</v>
      </c>
      <c r="G127" s="33">
        <f t="shared" si="37"/>
        <v>46285</v>
      </c>
      <c r="H127" s="33">
        <f t="shared" si="38"/>
        <v>46294</v>
      </c>
      <c r="I127" s="33">
        <f t="shared" si="39"/>
        <v>46294</v>
      </c>
      <c r="J127" s="33">
        <f t="shared" si="40"/>
        <v>46304</v>
      </c>
      <c r="K127" s="30">
        <f t="shared" si="41"/>
        <v>46318</v>
      </c>
    </row>
    <row r="128" spans="2:11" ht="19.5" customHeight="1" x14ac:dyDescent="0.35">
      <c r="B128" s="25" t="str">
        <f t="shared" si="36"/>
        <v>OOCL CHICAGO</v>
      </c>
      <c r="C128" s="116" t="str">
        <f t="shared" si="36"/>
        <v>122N</v>
      </c>
      <c r="D128" s="33">
        <f t="shared" si="36"/>
        <v>46266</v>
      </c>
      <c r="E128" s="33">
        <f>E60</f>
        <v>46266</v>
      </c>
      <c r="F128" s="33">
        <f>F60</f>
        <v>46271</v>
      </c>
      <c r="G128" s="33">
        <f t="shared" si="36"/>
        <v>46285</v>
      </c>
      <c r="H128" s="33">
        <f t="shared" si="38"/>
        <v>46299</v>
      </c>
      <c r="I128" s="33">
        <f t="shared" si="39"/>
        <v>46299</v>
      </c>
      <c r="J128" s="33">
        <f t="shared" si="40"/>
        <v>46309</v>
      </c>
      <c r="K128" s="30">
        <f t="shared" si="41"/>
        <v>46323</v>
      </c>
    </row>
    <row r="129" spans="2:11" ht="19.5" customHeight="1" thickBot="1" x14ac:dyDescent="0.4">
      <c r="B129" s="26" t="str">
        <f t="shared" si="36"/>
        <v>JOGELA</v>
      </c>
      <c r="C129" s="117" t="str">
        <f t="shared" si="36"/>
        <v>216N</v>
      </c>
      <c r="D129" s="28">
        <f t="shared" si="36"/>
        <v>46273</v>
      </c>
      <c r="E129" s="28">
        <f>E61</f>
        <v>46273</v>
      </c>
      <c r="F129" s="28">
        <f>F61</f>
        <v>46278</v>
      </c>
      <c r="G129" s="28">
        <f t="shared" si="36"/>
        <v>46292</v>
      </c>
      <c r="H129" s="28">
        <f t="shared" si="38"/>
        <v>46306</v>
      </c>
      <c r="I129" s="28">
        <f t="shared" si="39"/>
        <v>46306</v>
      </c>
      <c r="J129" s="28">
        <f t="shared" si="40"/>
        <v>46316</v>
      </c>
      <c r="K129" s="31">
        <f t="shared" si="41"/>
        <v>46330</v>
      </c>
    </row>
    <row r="130" spans="2:11" ht="18" customHeight="1" x14ac:dyDescent="0.35">
      <c r="B130" s="163" t="s">
        <v>75</v>
      </c>
      <c r="C130" s="41"/>
      <c r="D130" s="62"/>
      <c r="E130" s="42"/>
      <c r="F130" s="43"/>
      <c r="G130" s="43"/>
      <c r="H130" s="43"/>
      <c r="I130" s="43"/>
    </row>
    <row r="131" spans="2:11" ht="18" customHeight="1" x14ac:dyDescent="0.35">
      <c r="B131" s="163"/>
      <c r="C131" s="41"/>
      <c r="D131" s="62"/>
      <c r="E131" s="42"/>
      <c r="F131" s="43"/>
      <c r="G131" s="43"/>
      <c r="H131" s="43"/>
      <c r="I131" s="43"/>
    </row>
    <row r="132" spans="2:11" ht="33.75" customHeight="1" thickBot="1" x14ac:dyDescent="0.65">
      <c r="B132" s="208" t="s">
        <v>137</v>
      </c>
      <c r="C132" s="208"/>
      <c r="D132" s="208"/>
      <c r="E132" s="208"/>
      <c r="F132" s="208"/>
      <c r="G132" s="208"/>
      <c r="H132" s="208"/>
      <c r="I132" s="208"/>
    </row>
    <row r="133" spans="2:11" ht="18" customHeight="1" x14ac:dyDescent="0.3">
      <c r="B133" s="206" t="s">
        <v>3</v>
      </c>
      <c r="C133" s="211" t="s">
        <v>4</v>
      </c>
      <c r="D133" s="156" t="s">
        <v>58</v>
      </c>
      <c r="E133" s="213" t="s">
        <v>5</v>
      </c>
      <c r="F133" s="213" t="s">
        <v>6</v>
      </c>
      <c r="G133" s="213" t="s">
        <v>15</v>
      </c>
      <c r="H133" s="213" t="s">
        <v>88</v>
      </c>
      <c r="I133" s="213" t="s">
        <v>89</v>
      </c>
    </row>
    <row r="134" spans="2:11" ht="18" customHeight="1" thickBot="1" x14ac:dyDescent="0.35">
      <c r="B134" s="217"/>
      <c r="C134" s="218"/>
      <c r="D134" s="157" t="s">
        <v>25</v>
      </c>
      <c r="E134" s="219"/>
      <c r="F134" s="219"/>
      <c r="G134" s="219"/>
      <c r="H134" s="219"/>
      <c r="I134" s="219"/>
    </row>
    <row r="135" spans="2:11" ht="18" customHeight="1" x14ac:dyDescent="0.35">
      <c r="B135" s="25" t="str">
        <f>B56</f>
        <v>JOGELA</v>
      </c>
      <c r="C135" s="116" t="s">
        <v>104</v>
      </c>
      <c r="D135" s="33">
        <f t="shared" ref="D135:D138" si="42">E135</f>
        <v>46225</v>
      </c>
      <c r="E135" s="33">
        <v>46225</v>
      </c>
      <c r="F135" s="33">
        <v>46232</v>
      </c>
      <c r="G135" s="33">
        <f>G56</f>
        <v>46257</v>
      </c>
      <c r="H135" s="33">
        <f t="shared" ref="H135:H138" si="43">F135+26</f>
        <v>46258</v>
      </c>
      <c r="I135" s="30">
        <f>F135+26</f>
        <v>46258</v>
      </c>
    </row>
    <row r="136" spans="2:11" ht="18" customHeight="1" x14ac:dyDescent="0.35">
      <c r="B136" s="25" t="s">
        <v>71</v>
      </c>
      <c r="C136" s="116" t="s">
        <v>106</v>
      </c>
      <c r="D136" s="33">
        <f t="shared" si="42"/>
        <v>46238</v>
      </c>
      <c r="E136" s="33">
        <v>46238</v>
      </c>
      <c r="F136" s="33">
        <v>46245</v>
      </c>
      <c r="G136" s="33">
        <f t="shared" ref="G136:G140" si="44">G57</f>
        <v>46264</v>
      </c>
      <c r="H136" s="33">
        <f t="shared" si="43"/>
        <v>46271</v>
      </c>
      <c r="I136" s="30">
        <f>F136+26</f>
        <v>46271</v>
      </c>
    </row>
    <row r="137" spans="2:11" ht="18" customHeight="1" x14ac:dyDescent="0.35">
      <c r="B137" s="25" t="s">
        <v>36</v>
      </c>
      <c r="C137" s="116" t="s">
        <v>113</v>
      </c>
      <c r="D137" s="33">
        <f t="shared" si="42"/>
        <v>46245</v>
      </c>
      <c r="E137" s="33">
        <v>46245</v>
      </c>
      <c r="F137" s="33">
        <v>46251</v>
      </c>
      <c r="G137" s="33">
        <f t="shared" si="44"/>
        <v>46271</v>
      </c>
      <c r="H137" s="33">
        <f t="shared" si="43"/>
        <v>46277</v>
      </c>
      <c r="I137" s="30">
        <f t="shared" ref="I137:I139" si="45">F137+26</f>
        <v>46277</v>
      </c>
    </row>
    <row r="138" spans="2:11" ht="18" customHeight="1" x14ac:dyDescent="0.35">
      <c r="B138" s="25" t="s">
        <v>68</v>
      </c>
      <c r="C138" s="116" t="s">
        <v>114</v>
      </c>
      <c r="D138" s="33">
        <f t="shared" si="42"/>
        <v>46252</v>
      </c>
      <c r="E138" s="33">
        <v>46252</v>
      </c>
      <c r="F138" s="33">
        <v>46257</v>
      </c>
      <c r="G138" s="33">
        <f t="shared" si="44"/>
        <v>46285</v>
      </c>
      <c r="H138" s="33">
        <f t="shared" si="43"/>
        <v>46283</v>
      </c>
      <c r="I138" s="30">
        <f t="shared" si="45"/>
        <v>46283</v>
      </c>
    </row>
    <row r="139" spans="2:11" ht="18" customHeight="1" x14ac:dyDescent="0.35">
      <c r="B139" s="25" t="s">
        <v>95</v>
      </c>
      <c r="C139" s="116" t="s">
        <v>128</v>
      </c>
      <c r="D139" s="33">
        <f>E139</f>
        <v>46259</v>
      </c>
      <c r="E139" s="33">
        <v>46259</v>
      </c>
      <c r="F139" s="33">
        <v>46264</v>
      </c>
      <c r="G139" s="33">
        <f t="shared" si="44"/>
        <v>46285</v>
      </c>
      <c r="H139" s="33">
        <f>F139+26</f>
        <v>46290</v>
      </c>
      <c r="I139" s="30">
        <f t="shared" si="45"/>
        <v>46290</v>
      </c>
    </row>
    <row r="140" spans="2:11" ht="18" customHeight="1" thickBot="1" x14ac:dyDescent="0.4">
      <c r="B140" s="26" t="s">
        <v>55</v>
      </c>
      <c r="C140" s="117" t="s">
        <v>129</v>
      </c>
      <c r="D140" s="28">
        <f>E140</f>
        <v>46266</v>
      </c>
      <c r="E140" s="28">
        <v>46266</v>
      </c>
      <c r="F140" s="28">
        <v>46271</v>
      </c>
      <c r="G140" s="28">
        <f t="shared" si="44"/>
        <v>46292</v>
      </c>
      <c r="H140" s="28">
        <f>F140+26</f>
        <v>46297</v>
      </c>
      <c r="I140" s="31">
        <f>F140+26</f>
        <v>46297</v>
      </c>
    </row>
    <row r="141" spans="2:11" ht="18" customHeight="1" x14ac:dyDescent="0.35">
      <c r="B141" s="163" t="s">
        <v>75</v>
      </c>
      <c r="C141" s="41"/>
      <c r="D141" s="62"/>
      <c r="E141" s="42"/>
      <c r="F141" s="43"/>
      <c r="G141" s="43"/>
      <c r="H141" s="43"/>
      <c r="I141" s="43"/>
    </row>
    <row r="142" spans="2:11" ht="18" customHeight="1" x14ac:dyDescent="0.35">
      <c r="B142" s="163"/>
      <c r="C142" s="41"/>
      <c r="D142" s="62"/>
      <c r="E142" s="42"/>
      <c r="F142" s="43"/>
      <c r="G142" s="43"/>
      <c r="H142" s="43"/>
      <c r="I142" s="43"/>
    </row>
    <row r="143" spans="2:11" ht="18" customHeight="1" x14ac:dyDescent="0.35">
      <c r="B143" s="163"/>
      <c r="C143" s="41"/>
      <c r="D143" s="62"/>
      <c r="E143" s="42"/>
      <c r="F143" s="43"/>
      <c r="G143" s="43"/>
      <c r="H143" s="43"/>
      <c r="I143" s="43"/>
    </row>
    <row r="144" spans="2:11" ht="25.5" customHeight="1" thickBot="1" x14ac:dyDescent="0.65">
      <c r="B144" s="208" t="s">
        <v>18</v>
      </c>
      <c r="C144" s="208"/>
      <c r="D144" s="208"/>
      <c r="E144" s="208"/>
      <c r="F144" s="208"/>
      <c r="G144" s="208"/>
      <c r="H144" s="208"/>
      <c r="I144" s="208"/>
    </row>
    <row r="145" spans="2:11" ht="18" customHeight="1" x14ac:dyDescent="0.3">
      <c r="B145" s="230" t="s">
        <v>3</v>
      </c>
      <c r="C145" s="232" t="s">
        <v>4</v>
      </c>
      <c r="D145" s="156" t="s">
        <v>58</v>
      </c>
      <c r="E145" s="234" t="s">
        <v>5</v>
      </c>
      <c r="F145" s="220" t="s">
        <v>6</v>
      </c>
      <c r="G145" s="220" t="s">
        <v>15</v>
      </c>
      <c r="H145" s="220" t="s">
        <v>53</v>
      </c>
      <c r="I145" s="220" t="s">
        <v>43</v>
      </c>
      <c r="J145" s="222" t="s">
        <v>19</v>
      </c>
      <c r="K145" s="216"/>
    </row>
    <row r="146" spans="2:11" ht="24" customHeight="1" thickBot="1" x14ac:dyDescent="0.35">
      <c r="B146" s="231"/>
      <c r="C146" s="233"/>
      <c r="D146" s="157" t="s">
        <v>25</v>
      </c>
      <c r="E146" s="235"/>
      <c r="F146" s="221"/>
      <c r="G146" s="221"/>
      <c r="H146" s="221"/>
      <c r="I146" s="221"/>
      <c r="J146" s="223"/>
      <c r="K146" s="216"/>
    </row>
    <row r="147" spans="2:11" ht="19.5" customHeight="1" x14ac:dyDescent="0.35">
      <c r="B147" s="25" t="str">
        <f t="shared" ref="B147:C152" si="46">B56</f>
        <v>JOGELA</v>
      </c>
      <c r="C147" s="116" t="str">
        <f t="shared" si="46"/>
        <v>215N</v>
      </c>
      <c r="D147" s="33">
        <f>+E147</f>
        <v>46238</v>
      </c>
      <c r="E147" s="33">
        <f t="shared" ref="E147:E152" si="47">E56</f>
        <v>46238</v>
      </c>
      <c r="F147" s="33">
        <f t="shared" ref="F147:F152" si="48">F56</f>
        <v>46243</v>
      </c>
      <c r="G147" s="33">
        <f t="shared" ref="G147:G152" si="49">G124</f>
        <v>46257</v>
      </c>
      <c r="H147" s="33">
        <f>F147+48</f>
        <v>46291</v>
      </c>
      <c r="I147" s="33">
        <f>F147+48</f>
        <v>46291</v>
      </c>
      <c r="J147" s="30">
        <f>G147+45</f>
        <v>46302</v>
      </c>
      <c r="K147" s="122"/>
    </row>
    <row r="148" spans="2:11" ht="19.5" customHeight="1" x14ac:dyDescent="0.35">
      <c r="B148" s="25" t="str">
        <f t="shared" si="46"/>
        <v>COSCO GENOA</v>
      </c>
      <c r="C148" s="116" t="str">
        <f t="shared" si="46"/>
        <v>103N</v>
      </c>
      <c r="D148" s="33">
        <f t="shared" ref="D148:D152" si="50">+E148</f>
        <v>46245</v>
      </c>
      <c r="E148" s="33">
        <f t="shared" si="47"/>
        <v>46245</v>
      </c>
      <c r="F148" s="33">
        <f t="shared" si="48"/>
        <v>46252</v>
      </c>
      <c r="G148" s="33">
        <f t="shared" si="49"/>
        <v>46264</v>
      </c>
      <c r="H148" s="33">
        <f t="shared" ref="H148:H152" si="51">F148+48</f>
        <v>46300</v>
      </c>
      <c r="I148" s="33">
        <f t="shared" ref="I148:I152" si="52">F148+48</f>
        <v>46300</v>
      </c>
      <c r="J148" s="30">
        <f t="shared" ref="J148:J152" si="53">G148+45</f>
        <v>46309</v>
      </c>
      <c r="K148" s="122"/>
    </row>
    <row r="149" spans="2:11" ht="19.5" customHeight="1" x14ac:dyDescent="0.35">
      <c r="B149" s="25" t="str">
        <f t="shared" si="46"/>
        <v>OOCL PANAMA</v>
      </c>
      <c r="C149" s="116" t="str">
        <f t="shared" si="46"/>
        <v>335N</v>
      </c>
      <c r="D149" s="33">
        <f t="shared" si="50"/>
        <v>46252</v>
      </c>
      <c r="E149" s="33">
        <f t="shared" si="47"/>
        <v>46252</v>
      </c>
      <c r="F149" s="33">
        <f t="shared" si="48"/>
        <v>46257</v>
      </c>
      <c r="G149" s="33">
        <f t="shared" si="49"/>
        <v>46271</v>
      </c>
      <c r="H149" s="33">
        <f t="shared" si="51"/>
        <v>46305</v>
      </c>
      <c r="I149" s="33">
        <f t="shared" si="52"/>
        <v>46305</v>
      </c>
      <c r="J149" s="30">
        <f t="shared" si="53"/>
        <v>46316</v>
      </c>
      <c r="K149" s="122"/>
    </row>
    <row r="150" spans="2:11" ht="19.5" customHeight="1" x14ac:dyDescent="0.35">
      <c r="B150" s="25" t="str">
        <f t="shared" si="46"/>
        <v>KOTA LAWA</v>
      </c>
      <c r="C150" s="116" t="str">
        <f t="shared" si="46"/>
        <v>110N</v>
      </c>
      <c r="D150" s="33">
        <f t="shared" si="50"/>
        <v>46259</v>
      </c>
      <c r="E150" s="33">
        <f t="shared" si="47"/>
        <v>46259</v>
      </c>
      <c r="F150" s="33">
        <f t="shared" si="48"/>
        <v>46266</v>
      </c>
      <c r="G150" s="33">
        <f t="shared" si="49"/>
        <v>46285</v>
      </c>
      <c r="H150" s="33">
        <f t="shared" si="51"/>
        <v>46314</v>
      </c>
      <c r="I150" s="33">
        <f t="shared" si="52"/>
        <v>46314</v>
      </c>
      <c r="J150" s="30">
        <f t="shared" si="53"/>
        <v>46330</v>
      </c>
      <c r="K150" s="122"/>
    </row>
    <row r="151" spans="2:11" ht="19.5" customHeight="1" x14ac:dyDescent="0.35">
      <c r="B151" s="25" t="str">
        <f t="shared" si="46"/>
        <v>OOCL CHICAGO</v>
      </c>
      <c r="C151" s="116" t="str">
        <f t="shared" si="46"/>
        <v>122N</v>
      </c>
      <c r="D151" s="33">
        <f t="shared" si="50"/>
        <v>46266</v>
      </c>
      <c r="E151" s="33">
        <f t="shared" si="47"/>
        <v>46266</v>
      </c>
      <c r="F151" s="33">
        <f t="shared" si="48"/>
        <v>46271</v>
      </c>
      <c r="G151" s="33">
        <f t="shared" si="49"/>
        <v>46285</v>
      </c>
      <c r="H151" s="33">
        <f t="shared" si="51"/>
        <v>46319</v>
      </c>
      <c r="I151" s="33">
        <f t="shared" si="52"/>
        <v>46319</v>
      </c>
      <c r="J151" s="30">
        <f t="shared" si="53"/>
        <v>46330</v>
      </c>
      <c r="K151" s="122"/>
    </row>
    <row r="152" spans="2:11" ht="19.5" customHeight="1" thickBot="1" x14ac:dyDescent="0.4">
      <c r="B152" s="26" t="str">
        <f t="shared" si="46"/>
        <v>JOGELA</v>
      </c>
      <c r="C152" s="117" t="str">
        <f t="shared" si="46"/>
        <v>216N</v>
      </c>
      <c r="D152" s="28">
        <f t="shared" si="50"/>
        <v>46273</v>
      </c>
      <c r="E152" s="28">
        <f t="shared" si="47"/>
        <v>46273</v>
      </c>
      <c r="F152" s="28">
        <f t="shared" si="48"/>
        <v>46278</v>
      </c>
      <c r="G152" s="28">
        <f t="shared" si="49"/>
        <v>46292</v>
      </c>
      <c r="H152" s="28">
        <f t="shared" si="51"/>
        <v>46326</v>
      </c>
      <c r="I152" s="28">
        <f t="shared" si="52"/>
        <v>46326</v>
      </c>
      <c r="J152" s="31">
        <f t="shared" si="53"/>
        <v>46337</v>
      </c>
      <c r="K152" s="122"/>
    </row>
    <row r="153" spans="2:11" ht="19.5" customHeight="1" x14ac:dyDescent="0.35">
      <c r="B153" s="163" t="s">
        <v>75</v>
      </c>
      <c r="C153" s="165"/>
      <c r="D153" s="122"/>
      <c r="E153" s="122"/>
      <c r="F153" s="122"/>
      <c r="G153" s="122"/>
      <c r="H153" s="122"/>
      <c r="I153" s="122"/>
      <c r="J153" s="122"/>
      <c r="K153" s="122"/>
    </row>
    <row r="154" spans="2:11" ht="19.5" customHeight="1" x14ac:dyDescent="0.35">
      <c r="B154" s="163"/>
      <c r="C154" s="165"/>
      <c r="D154" s="122"/>
      <c r="E154" s="122"/>
      <c r="F154" s="122"/>
      <c r="G154" s="122"/>
      <c r="H154" s="122"/>
      <c r="I154" s="122"/>
      <c r="J154" s="122"/>
      <c r="K154" s="122"/>
    </row>
    <row r="155" spans="2:11" ht="19.5" customHeight="1" x14ac:dyDescent="0.35">
      <c r="B155" s="163"/>
      <c r="C155" s="165"/>
      <c r="D155" s="122"/>
      <c r="E155" s="122"/>
      <c r="F155" s="122"/>
      <c r="G155" s="122"/>
      <c r="H155" s="122"/>
      <c r="I155" s="122"/>
      <c r="J155" s="122"/>
      <c r="K155" s="122"/>
    </row>
    <row r="156" spans="2:11" ht="19.5" customHeight="1" x14ac:dyDescent="0.35">
      <c r="B156" s="163"/>
      <c r="C156" s="165"/>
      <c r="D156" s="122"/>
      <c r="E156" s="122"/>
      <c r="F156" s="122"/>
      <c r="G156" s="122"/>
      <c r="H156" s="122"/>
      <c r="I156" s="122"/>
      <c r="J156" s="122"/>
      <c r="K156" s="122"/>
    </row>
    <row r="157" spans="2:11" ht="19.5" customHeight="1" x14ac:dyDescent="0.35">
      <c r="B157" s="163"/>
      <c r="C157" s="165"/>
      <c r="D157" s="122"/>
      <c r="E157" s="122"/>
      <c r="F157" s="122"/>
      <c r="G157" s="122"/>
      <c r="H157" s="122"/>
      <c r="I157" s="122"/>
      <c r="J157" s="122"/>
      <c r="K157" s="122"/>
    </row>
    <row r="158" spans="2:11" ht="19.5" customHeight="1" x14ac:dyDescent="0.35">
      <c r="B158" s="163"/>
      <c r="C158" s="165"/>
      <c r="D158" s="122"/>
      <c r="E158" s="122"/>
      <c r="F158" s="122"/>
      <c r="G158" s="122"/>
      <c r="H158" s="122"/>
      <c r="I158" s="122"/>
      <c r="J158" s="122"/>
      <c r="K158" s="122"/>
    </row>
    <row r="159" spans="2:11" ht="19.5" customHeight="1" x14ac:dyDescent="0.35">
      <c r="B159" s="163"/>
      <c r="C159" s="165"/>
      <c r="D159" s="122"/>
      <c r="E159" s="122"/>
      <c r="F159" s="122"/>
      <c r="G159" s="122"/>
      <c r="H159" s="122"/>
      <c r="I159" s="122"/>
      <c r="J159" s="122"/>
      <c r="K159" s="122"/>
    </row>
    <row r="160" spans="2:11" ht="19.5" customHeight="1" x14ac:dyDescent="0.35">
      <c r="B160" s="163"/>
      <c r="C160" s="165"/>
      <c r="D160" s="122"/>
      <c r="E160" s="122"/>
      <c r="F160" s="122"/>
      <c r="G160" s="122"/>
      <c r="H160" s="122"/>
      <c r="I160" s="122"/>
      <c r="J160" s="122"/>
      <c r="K160" s="122"/>
    </row>
    <row r="161" spans="2:11" ht="19.5" customHeight="1" x14ac:dyDescent="0.35">
      <c r="B161" s="163"/>
      <c r="C161" s="165"/>
      <c r="D161" s="122"/>
      <c r="E161" s="122"/>
      <c r="F161" s="122"/>
      <c r="G161" s="122"/>
      <c r="H161" s="122"/>
      <c r="I161" s="122"/>
      <c r="J161" s="122"/>
      <c r="K161" s="122"/>
    </row>
    <row r="162" spans="2:11" ht="19.5" customHeight="1" x14ac:dyDescent="0.35">
      <c r="B162" s="163"/>
      <c r="C162" s="165"/>
      <c r="D162" s="122"/>
      <c r="E162" s="122"/>
      <c r="F162" s="122"/>
      <c r="G162" s="122"/>
      <c r="H162" s="122"/>
      <c r="I162" s="122"/>
      <c r="J162" s="122"/>
      <c r="K162" s="122"/>
    </row>
    <row r="163" spans="2:11" ht="19.5" customHeight="1" x14ac:dyDescent="0.35">
      <c r="B163" s="163"/>
      <c r="C163" s="165"/>
      <c r="D163" s="122"/>
      <c r="E163" s="122"/>
      <c r="F163" s="122"/>
      <c r="G163" s="122"/>
      <c r="H163" s="122"/>
      <c r="I163" s="122"/>
      <c r="J163" s="122"/>
      <c r="K163" s="122"/>
    </row>
    <row r="164" spans="2:11" ht="19.5" customHeight="1" x14ac:dyDescent="0.35">
      <c r="B164" s="163"/>
      <c r="C164" s="165"/>
      <c r="D164" s="122"/>
      <c r="E164" s="122"/>
      <c r="F164" s="122"/>
      <c r="G164" s="122"/>
      <c r="H164" s="122"/>
      <c r="I164" s="122"/>
      <c r="J164" s="122"/>
      <c r="K164" s="122"/>
    </row>
    <row r="165" spans="2:11" ht="38.25" customHeight="1" thickBot="1" x14ac:dyDescent="0.65">
      <c r="B165" s="205" t="s">
        <v>20</v>
      </c>
      <c r="C165" s="205"/>
      <c r="D165" s="205"/>
      <c r="E165" s="205"/>
      <c r="F165" s="205"/>
      <c r="G165" s="205"/>
      <c r="H165" s="205"/>
      <c r="I165" s="205"/>
    </row>
    <row r="166" spans="2:11" ht="20.25" customHeight="1" x14ac:dyDescent="0.3">
      <c r="B166" s="230" t="s">
        <v>3</v>
      </c>
      <c r="C166" s="232" t="s">
        <v>4</v>
      </c>
      <c r="D166" s="156" t="s">
        <v>58</v>
      </c>
      <c r="E166" s="234" t="s">
        <v>5</v>
      </c>
      <c r="F166" s="220" t="s">
        <v>6</v>
      </c>
      <c r="G166" s="220" t="s">
        <v>15</v>
      </c>
      <c r="H166" s="220" t="s">
        <v>60</v>
      </c>
      <c r="I166" s="220" t="s">
        <v>61</v>
      </c>
      <c r="J166" s="222" t="s">
        <v>42</v>
      </c>
      <c r="K166" s="216"/>
    </row>
    <row r="167" spans="2:11" ht="20.100000000000001" customHeight="1" thickBot="1" x14ac:dyDescent="0.35">
      <c r="B167" s="231"/>
      <c r="C167" s="233"/>
      <c r="D167" s="157" t="s">
        <v>25</v>
      </c>
      <c r="E167" s="235"/>
      <c r="F167" s="221"/>
      <c r="G167" s="221"/>
      <c r="H167" s="221"/>
      <c r="I167" s="221"/>
      <c r="J167" s="223"/>
      <c r="K167" s="216"/>
    </row>
    <row r="168" spans="2:11" ht="19.5" customHeight="1" x14ac:dyDescent="0.35">
      <c r="B168" s="25" t="str">
        <f t="shared" ref="B168:C173" si="54">B56</f>
        <v>JOGELA</v>
      </c>
      <c r="C168" s="116" t="str">
        <f t="shared" si="54"/>
        <v>215N</v>
      </c>
      <c r="D168" s="33">
        <f>E168</f>
        <v>46238</v>
      </c>
      <c r="E168" s="33">
        <f t="shared" ref="E168:F173" si="55">E56</f>
        <v>46238</v>
      </c>
      <c r="F168" s="33">
        <f t="shared" si="55"/>
        <v>46243</v>
      </c>
      <c r="G168" s="33">
        <f>G147</f>
        <v>46257</v>
      </c>
      <c r="H168" s="33">
        <f>F168+42</f>
        <v>46285</v>
      </c>
      <c r="I168" s="33">
        <f t="shared" ref="I168:I173" si="56">F168+51</f>
        <v>46294</v>
      </c>
      <c r="J168" s="30">
        <f>F168+51</f>
        <v>46294</v>
      </c>
      <c r="K168" s="122"/>
    </row>
    <row r="169" spans="2:11" ht="19.5" customHeight="1" x14ac:dyDescent="0.35">
      <c r="B169" s="25" t="str">
        <f t="shared" si="54"/>
        <v>COSCO GENOA</v>
      </c>
      <c r="C169" s="116" t="str">
        <f t="shared" si="54"/>
        <v>103N</v>
      </c>
      <c r="D169" s="33">
        <f t="shared" ref="D169:D173" si="57">E169</f>
        <v>46245</v>
      </c>
      <c r="E169" s="33">
        <f t="shared" si="55"/>
        <v>46245</v>
      </c>
      <c r="F169" s="33">
        <f t="shared" si="55"/>
        <v>46252</v>
      </c>
      <c r="G169" s="33">
        <f>G148</f>
        <v>46264</v>
      </c>
      <c r="H169" s="33">
        <f t="shared" ref="H169:H173" si="58">F169+42</f>
        <v>46294</v>
      </c>
      <c r="I169" s="33">
        <f t="shared" si="56"/>
        <v>46303</v>
      </c>
      <c r="J169" s="30">
        <f>F169+51</f>
        <v>46303</v>
      </c>
      <c r="K169" s="122"/>
    </row>
    <row r="170" spans="2:11" ht="19.5" customHeight="1" x14ac:dyDescent="0.35">
      <c r="B170" s="25" t="str">
        <f t="shared" si="54"/>
        <v>OOCL PANAMA</v>
      </c>
      <c r="C170" s="116" t="str">
        <f t="shared" si="54"/>
        <v>335N</v>
      </c>
      <c r="D170" s="33">
        <f t="shared" si="57"/>
        <v>46252</v>
      </c>
      <c r="E170" s="33">
        <f t="shared" si="55"/>
        <v>46252</v>
      </c>
      <c r="F170" s="33">
        <f t="shared" si="55"/>
        <v>46257</v>
      </c>
      <c r="G170" s="33">
        <f t="shared" ref="G170:G173" si="59">G149</f>
        <v>46271</v>
      </c>
      <c r="H170" s="33">
        <f t="shared" si="58"/>
        <v>46299</v>
      </c>
      <c r="I170" s="33">
        <f t="shared" si="56"/>
        <v>46308</v>
      </c>
      <c r="J170" s="30">
        <f>F170+51</f>
        <v>46308</v>
      </c>
      <c r="K170" s="122"/>
    </row>
    <row r="171" spans="2:11" ht="19.5" customHeight="1" x14ac:dyDescent="0.35">
      <c r="B171" s="25" t="str">
        <f t="shared" si="54"/>
        <v>KOTA LAWA</v>
      </c>
      <c r="C171" s="116" t="str">
        <f t="shared" si="54"/>
        <v>110N</v>
      </c>
      <c r="D171" s="33">
        <f t="shared" si="57"/>
        <v>46259</v>
      </c>
      <c r="E171" s="33">
        <f t="shared" si="55"/>
        <v>46259</v>
      </c>
      <c r="F171" s="33">
        <f t="shared" si="55"/>
        <v>46266</v>
      </c>
      <c r="G171" s="33">
        <f t="shared" si="59"/>
        <v>46285</v>
      </c>
      <c r="H171" s="33">
        <f t="shared" si="58"/>
        <v>46308</v>
      </c>
      <c r="I171" s="33">
        <f t="shared" si="56"/>
        <v>46317</v>
      </c>
      <c r="J171" s="30">
        <f t="shared" ref="J171:J173" si="60">F171+51</f>
        <v>46317</v>
      </c>
      <c r="K171" s="122"/>
    </row>
    <row r="172" spans="2:11" ht="19.5" customHeight="1" x14ac:dyDescent="0.35">
      <c r="B172" s="25" t="str">
        <f t="shared" si="54"/>
        <v>OOCL CHICAGO</v>
      </c>
      <c r="C172" s="116" t="str">
        <f t="shared" si="54"/>
        <v>122N</v>
      </c>
      <c r="D172" s="33">
        <f t="shared" si="57"/>
        <v>46266</v>
      </c>
      <c r="E172" s="33">
        <f t="shared" si="55"/>
        <v>46266</v>
      </c>
      <c r="F172" s="33">
        <f t="shared" si="55"/>
        <v>46271</v>
      </c>
      <c r="G172" s="33">
        <f t="shared" si="59"/>
        <v>46285</v>
      </c>
      <c r="H172" s="33">
        <f t="shared" si="58"/>
        <v>46313</v>
      </c>
      <c r="I172" s="33">
        <f t="shared" si="56"/>
        <v>46322</v>
      </c>
      <c r="J172" s="30">
        <f t="shared" si="60"/>
        <v>46322</v>
      </c>
      <c r="K172" s="122"/>
    </row>
    <row r="173" spans="2:11" ht="19.5" customHeight="1" thickBot="1" x14ac:dyDescent="0.4">
      <c r="B173" s="26" t="str">
        <f t="shared" si="54"/>
        <v>JOGELA</v>
      </c>
      <c r="C173" s="117" t="str">
        <f t="shared" si="54"/>
        <v>216N</v>
      </c>
      <c r="D173" s="28">
        <f t="shared" si="57"/>
        <v>46273</v>
      </c>
      <c r="E173" s="28">
        <f t="shared" si="55"/>
        <v>46273</v>
      </c>
      <c r="F173" s="28">
        <f t="shared" si="55"/>
        <v>46278</v>
      </c>
      <c r="G173" s="28">
        <f t="shared" si="59"/>
        <v>46292</v>
      </c>
      <c r="H173" s="28">
        <f t="shared" si="58"/>
        <v>46320</v>
      </c>
      <c r="I173" s="28">
        <f t="shared" si="56"/>
        <v>46329</v>
      </c>
      <c r="J173" s="31">
        <f t="shared" si="60"/>
        <v>46329</v>
      </c>
      <c r="K173" s="122"/>
    </row>
    <row r="174" spans="2:11" ht="20.25" customHeight="1" x14ac:dyDescent="0.35">
      <c r="B174" s="163" t="s">
        <v>75</v>
      </c>
      <c r="C174" s="41"/>
      <c r="D174" s="62"/>
      <c r="E174" s="46"/>
      <c r="F174" s="43"/>
      <c r="G174" s="43"/>
      <c r="H174" s="43"/>
      <c r="I174" s="43"/>
    </row>
    <row r="175" spans="2:11" ht="20.25" customHeight="1" x14ac:dyDescent="0.35">
      <c r="B175" s="40"/>
      <c r="C175" s="41"/>
      <c r="D175" s="62"/>
      <c r="E175" s="46"/>
      <c r="F175" s="43"/>
      <c r="G175" s="43"/>
      <c r="H175" s="43"/>
      <c r="I175" s="43"/>
    </row>
    <row r="176" spans="2:11" ht="12.75" customHeight="1" x14ac:dyDescent="0.25">
      <c r="B176" s="37"/>
      <c r="C176" s="38"/>
      <c r="D176" s="38"/>
      <c r="E176" s="39"/>
      <c r="F176" s="39"/>
      <c r="G176" s="29"/>
      <c r="H176" s="29"/>
      <c r="I176" s="11"/>
      <c r="J176" s="3"/>
    </row>
    <row r="177" spans="2:10" ht="24.75" customHeight="1" thickBot="1" x14ac:dyDescent="0.65">
      <c r="B177" s="205" t="s">
        <v>34</v>
      </c>
      <c r="C177" s="205"/>
      <c r="D177" s="205"/>
      <c r="E177" s="205"/>
      <c r="F177" s="205"/>
      <c r="G177" s="205"/>
      <c r="H177" s="205"/>
      <c r="I177" s="205"/>
    </row>
    <row r="178" spans="2:10" ht="12.75" customHeight="1" x14ac:dyDescent="0.3">
      <c r="B178" s="230" t="s">
        <v>3</v>
      </c>
      <c r="C178" s="232" t="s">
        <v>4</v>
      </c>
      <c r="D178" s="156" t="s">
        <v>58</v>
      </c>
      <c r="E178" s="234" t="s">
        <v>5</v>
      </c>
      <c r="F178" s="220" t="s">
        <v>6</v>
      </c>
      <c r="G178" s="220" t="s">
        <v>22</v>
      </c>
      <c r="H178" s="222" t="s">
        <v>23</v>
      </c>
      <c r="I178" s="228"/>
      <c r="J178" s="216"/>
    </row>
    <row r="179" spans="2:10" ht="25.5" customHeight="1" thickBot="1" x14ac:dyDescent="0.35">
      <c r="B179" s="231"/>
      <c r="C179" s="233"/>
      <c r="D179" s="157" t="s">
        <v>25</v>
      </c>
      <c r="E179" s="235"/>
      <c r="F179" s="221"/>
      <c r="G179" s="221"/>
      <c r="H179" s="223"/>
      <c r="I179" s="229"/>
      <c r="J179" s="216"/>
    </row>
    <row r="180" spans="2:10" ht="19.5" customHeight="1" x14ac:dyDescent="0.35">
      <c r="B180" s="78" t="s">
        <v>70</v>
      </c>
      <c r="C180" s="179">
        <v>2615</v>
      </c>
      <c r="D180" s="83">
        <f>E180</f>
        <v>46244</v>
      </c>
      <c r="E180" s="83">
        <v>46244</v>
      </c>
      <c r="F180" s="83">
        <v>46239</v>
      </c>
      <c r="G180" s="83">
        <v>46245</v>
      </c>
      <c r="H180" s="16">
        <f>G180+17</f>
        <v>46262</v>
      </c>
      <c r="I180" s="24"/>
      <c r="J180" s="67"/>
    </row>
    <row r="181" spans="2:10" ht="19.5" customHeight="1" x14ac:dyDescent="0.35">
      <c r="B181" s="78" t="s">
        <v>69</v>
      </c>
      <c r="C181" s="179">
        <v>2615</v>
      </c>
      <c r="D181" s="83">
        <f>E181</f>
        <v>46239</v>
      </c>
      <c r="E181" s="83">
        <v>46239</v>
      </c>
      <c r="F181" s="83">
        <v>46246</v>
      </c>
      <c r="G181" s="83">
        <v>46252</v>
      </c>
      <c r="H181" s="123" t="s">
        <v>49</v>
      </c>
      <c r="I181" s="180"/>
      <c r="J181" s="67"/>
    </row>
    <row r="182" spans="2:10" ht="19.5" customHeight="1" x14ac:dyDescent="0.35">
      <c r="B182" s="78" t="s">
        <v>73</v>
      </c>
      <c r="C182" s="179">
        <v>2615</v>
      </c>
      <c r="D182" s="83">
        <v>46246</v>
      </c>
      <c r="E182" s="83">
        <v>46246</v>
      </c>
      <c r="F182" s="83">
        <v>46253</v>
      </c>
      <c r="G182" s="83">
        <v>46259</v>
      </c>
      <c r="H182" s="16">
        <f>G182+17</f>
        <v>46276</v>
      </c>
      <c r="I182" s="24"/>
      <c r="J182" s="67"/>
    </row>
    <row r="183" spans="2:10" ht="19.5" customHeight="1" x14ac:dyDescent="0.35">
      <c r="B183" s="78" t="s">
        <v>67</v>
      </c>
      <c r="C183" s="179">
        <v>2617</v>
      </c>
      <c r="D183" s="83">
        <f>E183</f>
        <v>46253</v>
      </c>
      <c r="E183" s="83">
        <v>46253</v>
      </c>
      <c r="F183" s="83">
        <v>46260</v>
      </c>
      <c r="G183" s="83">
        <v>46266</v>
      </c>
      <c r="H183" s="123" t="s">
        <v>49</v>
      </c>
      <c r="I183" s="180"/>
      <c r="J183" s="67"/>
    </row>
    <row r="184" spans="2:10" ht="19.5" customHeight="1" x14ac:dyDescent="0.35">
      <c r="B184" s="78" t="s">
        <v>70</v>
      </c>
      <c r="C184" s="179">
        <v>2617</v>
      </c>
      <c r="D184" s="83">
        <f>E184</f>
        <v>46291</v>
      </c>
      <c r="E184" s="83">
        <v>46291</v>
      </c>
      <c r="F184" s="83">
        <v>46267</v>
      </c>
      <c r="G184" s="83">
        <v>46273</v>
      </c>
      <c r="H184" s="16">
        <f>G184+17</f>
        <v>46290</v>
      </c>
      <c r="I184" s="24"/>
      <c r="J184" s="67"/>
    </row>
    <row r="185" spans="2:10" ht="19.5" customHeight="1" x14ac:dyDescent="0.35">
      <c r="B185" s="78" t="s">
        <v>69</v>
      </c>
      <c r="C185" s="179">
        <v>2617</v>
      </c>
      <c r="D185" s="83">
        <f>E185</f>
        <v>46267</v>
      </c>
      <c r="E185" s="83">
        <v>46267</v>
      </c>
      <c r="F185" s="83">
        <v>46274</v>
      </c>
      <c r="G185" s="83">
        <v>46273</v>
      </c>
      <c r="H185" s="123" t="s">
        <v>49</v>
      </c>
      <c r="I185" s="180"/>
      <c r="J185" s="67"/>
    </row>
    <row r="186" spans="2:10" ht="19.5" customHeight="1" x14ac:dyDescent="0.35">
      <c r="B186" s="78" t="s">
        <v>123</v>
      </c>
      <c r="C186" s="179">
        <v>2617</v>
      </c>
      <c r="D186" s="83">
        <f>E186</f>
        <v>46274</v>
      </c>
      <c r="E186" s="83">
        <v>46274</v>
      </c>
      <c r="F186" s="83">
        <v>46281</v>
      </c>
      <c r="G186" s="83">
        <v>46287</v>
      </c>
      <c r="H186" s="16">
        <f>G186+17</f>
        <v>46304</v>
      </c>
      <c r="I186" s="24"/>
      <c r="J186" s="67"/>
    </row>
    <row r="187" spans="2:10" ht="19.5" customHeight="1" thickBot="1" x14ac:dyDescent="0.4">
      <c r="B187" s="77" t="s">
        <v>67</v>
      </c>
      <c r="C187" s="32">
        <v>2619</v>
      </c>
      <c r="D187" s="18">
        <f>E187</f>
        <v>46281</v>
      </c>
      <c r="E187" s="18">
        <v>46281</v>
      </c>
      <c r="F187" s="18">
        <v>46288</v>
      </c>
      <c r="G187" s="18">
        <v>46295</v>
      </c>
      <c r="H187" s="305" t="s">
        <v>49</v>
      </c>
      <c r="I187" s="180"/>
      <c r="J187" s="67"/>
    </row>
    <row r="188" spans="2:10" ht="19.5" customHeight="1" x14ac:dyDescent="0.35">
      <c r="B188" s="163" t="s">
        <v>74</v>
      </c>
      <c r="C188" s="166"/>
      <c r="D188" s="67"/>
      <c r="E188" s="67"/>
      <c r="F188" s="67"/>
      <c r="G188" s="67"/>
      <c r="H188" s="167"/>
      <c r="I188" s="167"/>
      <c r="J188" s="67"/>
    </row>
    <row r="189" spans="2:10" ht="18" customHeight="1" x14ac:dyDescent="0.25">
      <c r="B189" s="37"/>
      <c r="C189" s="38"/>
      <c r="D189" s="38"/>
      <c r="E189" s="39"/>
      <c r="F189" s="39"/>
      <c r="G189" s="29"/>
      <c r="H189" s="29"/>
      <c r="I189" s="34"/>
    </row>
    <row r="191" spans="2:10" ht="18" customHeight="1" x14ac:dyDescent="0.25">
      <c r="B191" s="37"/>
      <c r="C191" s="38"/>
      <c r="D191" s="38"/>
      <c r="E191" s="39"/>
      <c r="F191" s="39"/>
      <c r="G191" s="29"/>
      <c r="H191" s="29"/>
      <c r="I191" s="34"/>
    </row>
    <row r="192" spans="2:10" ht="18" customHeight="1" x14ac:dyDescent="0.25">
      <c r="B192" s="37"/>
      <c r="C192" s="38"/>
      <c r="D192" s="38"/>
      <c r="E192" s="39"/>
      <c r="F192" s="39"/>
      <c r="G192" s="29"/>
      <c r="H192" s="29"/>
      <c r="I192" s="34"/>
    </row>
    <row r="193" spans="2:9" ht="18" customHeight="1" x14ac:dyDescent="0.25">
      <c r="B193" s="37"/>
      <c r="C193" s="38"/>
      <c r="D193" s="38"/>
      <c r="E193" s="39"/>
      <c r="F193" s="39"/>
      <c r="G193" s="29"/>
      <c r="H193" s="29"/>
      <c r="I193" s="34"/>
    </row>
    <row r="194" spans="2:9" ht="18" customHeight="1" x14ac:dyDescent="0.25">
      <c r="B194" s="37"/>
      <c r="C194" s="38"/>
      <c r="D194" s="38"/>
      <c r="E194" s="39"/>
      <c r="F194" s="39"/>
      <c r="G194" s="29"/>
      <c r="H194" s="29"/>
      <c r="I194" s="34"/>
    </row>
    <row r="195" spans="2:9" ht="18" customHeight="1" x14ac:dyDescent="0.25">
      <c r="B195" s="37"/>
      <c r="C195" s="38"/>
      <c r="D195" s="38"/>
      <c r="E195" s="39"/>
      <c r="F195" s="39"/>
      <c r="G195" s="29"/>
      <c r="H195" s="29"/>
      <c r="I195" s="34"/>
    </row>
    <row r="196" spans="2:9" ht="18" customHeight="1" x14ac:dyDescent="0.25">
      <c r="B196" s="37"/>
      <c r="C196" s="38"/>
      <c r="D196" s="38"/>
      <c r="E196" s="39"/>
      <c r="F196" s="39"/>
      <c r="G196" s="29"/>
      <c r="H196" s="29"/>
      <c r="I196" s="34"/>
    </row>
    <row r="197" spans="2:9" ht="18" customHeight="1" x14ac:dyDescent="0.25">
      <c r="B197" s="37"/>
      <c r="C197" s="38"/>
      <c r="D197" s="38"/>
      <c r="E197" s="39"/>
      <c r="F197" s="39"/>
      <c r="G197" s="29"/>
      <c r="H197" s="29"/>
      <c r="I197" s="34"/>
    </row>
    <row r="198" spans="2:9" ht="18" customHeight="1" x14ac:dyDescent="0.25">
      <c r="B198" s="37"/>
      <c r="C198" s="38"/>
      <c r="D198" s="38"/>
      <c r="E198" s="39"/>
      <c r="F198" s="39"/>
      <c r="G198" s="29"/>
      <c r="H198" s="29"/>
      <c r="I198" s="44"/>
    </row>
    <row r="199" spans="2:9" ht="18" customHeight="1" x14ac:dyDescent="0.25">
      <c r="B199" s="37"/>
      <c r="C199" s="38"/>
      <c r="D199" s="38"/>
      <c r="E199" s="39"/>
      <c r="F199" s="39"/>
      <c r="G199" s="29"/>
      <c r="H199" s="29"/>
      <c r="I199" s="44"/>
    </row>
    <row r="200" spans="2:9" ht="18" customHeight="1" x14ac:dyDescent="0.25">
      <c r="B200" s="37"/>
      <c r="C200" s="47"/>
      <c r="D200" s="47"/>
      <c r="E200" s="39"/>
      <c r="F200" s="39"/>
      <c r="G200" s="29"/>
      <c r="H200" s="29"/>
      <c r="I200" s="44"/>
    </row>
    <row r="201" spans="2:9" ht="18" customHeight="1" x14ac:dyDescent="0.25">
      <c r="B201" s="37"/>
      <c r="C201" s="47"/>
      <c r="D201" s="47"/>
      <c r="E201" s="39"/>
      <c r="F201" s="39"/>
      <c r="G201" s="29"/>
      <c r="H201" s="29"/>
      <c r="I201" s="44"/>
    </row>
    <row r="202" spans="2:9" ht="18" customHeight="1" x14ac:dyDescent="0.3">
      <c r="B202" s="47"/>
      <c r="C202" s="47"/>
      <c r="D202" s="47"/>
      <c r="E202" s="8"/>
      <c r="F202" s="8"/>
      <c r="G202" s="8"/>
      <c r="H202" s="8"/>
      <c r="I202" s="8"/>
    </row>
    <row r="203" spans="2:9" ht="18" customHeight="1" x14ac:dyDescent="0.3">
      <c r="B203" s="47"/>
      <c r="C203" s="47"/>
      <c r="D203" s="47"/>
      <c r="E203" s="8"/>
      <c r="F203" s="8"/>
      <c r="G203" s="8"/>
      <c r="H203" s="8"/>
      <c r="I203" s="8"/>
    </row>
    <row r="204" spans="2:9" ht="18" customHeight="1" x14ac:dyDescent="0.3">
      <c r="B204" s="6"/>
      <c r="C204" s="6"/>
      <c r="D204" s="6"/>
      <c r="E204" s="7"/>
      <c r="F204" s="7"/>
      <c r="G204" s="7"/>
      <c r="H204" s="7"/>
      <c r="I204" s="7"/>
    </row>
    <row r="205" spans="2:9" ht="18" customHeight="1" x14ac:dyDescent="0.3">
      <c r="B205" s="6"/>
      <c r="C205" s="6"/>
      <c r="D205" s="6"/>
      <c r="E205" s="7"/>
      <c r="F205" s="7"/>
      <c r="G205" s="7"/>
      <c r="H205" s="7"/>
      <c r="I205" s="7"/>
    </row>
    <row r="206" spans="2:9" ht="18" customHeight="1" x14ac:dyDescent="0.3">
      <c r="B206" s="6"/>
      <c r="C206" s="6"/>
      <c r="D206" s="6"/>
      <c r="E206" s="7"/>
      <c r="F206" s="7"/>
      <c r="G206" s="7"/>
      <c r="H206" s="7"/>
      <c r="I206" s="7"/>
    </row>
    <row r="207" spans="2:9" ht="18" customHeight="1" x14ac:dyDescent="0.3">
      <c r="B207" s="6"/>
      <c r="C207" s="6"/>
      <c r="D207" s="6"/>
      <c r="E207" s="7"/>
      <c r="F207" s="7"/>
      <c r="G207" s="7"/>
      <c r="H207" s="7"/>
      <c r="I207" s="7"/>
    </row>
    <row r="208" spans="2:9" ht="18" customHeight="1" x14ac:dyDescent="0.3">
      <c r="B208" s="6"/>
      <c r="C208" s="6"/>
      <c r="D208" s="6"/>
      <c r="E208" s="7"/>
      <c r="F208" s="7"/>
      <c r="G208" s="7"/>
      <c r="H208" s="7"/>
      <c r="I208" s="7"/>
    </row>
    <row r="209" spans="2:9" ht="18" customHeight="1" x14ac:dyDescent="0.3">
      <c r="B209" s="6"/>
      <c r="C209" s="6"/>
      <c r="D209" s="6"/>
      <c r="E209" s="7"/>
      <c r="F209" s="7"/>
      <c r="G209" s="7"/>
      <c r="H209" s="7"/>
      <c r="I209" s="7"/>
    </row>
    <row r="210" spans="2:9" ht="18" customHeight="1" x14ac:dyDescent="0.3">
      <c r="B210" s="6"/>
      <c r="C210" s="6"/>
      <c r="D210" s="6"/>
      <c r="E210" s="7"/>
      <c r="F210" s="48"/>
      <c r="G210" s="48"/>
      <c r="H210" s="48"/>
      <c r="I210" s="48"/>
    </row>
    <row r="211" spans="2:9" ht="18" customHeight="1" x14ac:dyDescent="0.3">
      <c r="B211" s="6"/>
      <c r="C211" s="6"/>
      <c r="D211" s="6"/>
      <c r="E211" s="7"/>
      <c r="F211" s="7"/>
      <c r="G211" s="7"/>
      <c r="H211" s="7"/>
      <c r="I211" s="7"/>
    </row>
    <row r="212" spans="2:9" ht="18" customHeight="1" x14ac:dyDescent="0.3">
      <c r="B212" s="6"/>
      <c r="C212" s="6"/>
      <c r="D212" s="6"/>
      <c r="E212" s="7"/>
      <c r="F212" s="226"/>
      <c r="G212" s="226"/>
      <c r="H212" s="226"/>
      <c r="I212" s="226"/>
    </row>
    <row r="213" spans="2:9" ht="18" customHeight="1" x14ac:dyDescent="0.3">
      <c r="B213" s="6"/>
      <c r="C213" s="6"/>
      <c r="D213" s="6"/>
      <c r="E213" s="7"/>
      <c r="F213" s="7"/>
      <c r="G213" s="7"/>
      <c r="H213" s="7"/>
      <c r="I213" s="7"/>
    </row>
    <row r="214" spans="2:9" ht="18" customHeight="1" x14ac:dyDescent="0.3">
      <c r="B214" s="6"/>
      <c r="C214" s="6"/>
      <c r="D214" s="6"/>
      <c r="E214" s="7"/>
      <c r="F214" s="81"/>
      <c r="G214" s="81"/>
      <c r="H214" s="81"/>
      <c r="I214" s="81"/>
    </row>
    <row r="215" spans="2:9" ht="18" customHeight="1" x14ac:dyDescent="0.3">
      <c r="B215" s="6"/>
      <c r="C215" s="6"/>
      <c r="D215" s="6"/>
      <c r="E215" s="7"/>
      <c r="F215" s="81"/>
      <c r="G215" s="81"/>
      <c r="H215" s="81"/>
      <c r="I215" s="81"/>
    </row>
    <row r="216" spans="2:9" ht="18" customHeight="1" x14ac:dyDescent="0.3">
      <c r="B216" s="6"/>
      <c r="C216" s="6"/>
      <c r="D216" s="6"/>
      <c r="E216" s="7"/>
      <c r="F216" s="225"/>
      <c r="G216" s="225"/>
      <c r="H216" s="225"/>
      <c r="I216" s="225"/>
    </row>
    <row r="217" spans="2:9" ht="18" customHeight="1" x14ac:dyDescent="0.3">
      <c r="B217" s="6"/>
      <c r="C217" s="6"/>
      <c r="D217" s="6"/>
      <c r="E217" s="7"/>
      <c r="F217" s="225"/>
      <c r="G217" s="225"/>
      <c r="H217" s="225"/>
      <c r="I217" s="225"/>
    </row>
    <row r="218" spans="2:9" ht="18" customHeight="1" x14ac:dyDescent="0.3">
      <c r="B218" s="6"/>
      <c r="C218" s="6"/>
      <c r="D218" s="6"/>
      <c r="E218" s="7"/>
      <c r="F218" s="7"/>
      <c r="G218" s="7"/>
      <c r="H218" s="7"/>
      <c r="I218" s="7"/>
    </row>
    <row r="219" spans="2:9" ht="18" customHeight="1" x14ac:dyDescent="0.3">
      <c r="B219" s="6"/>
      <c r="C219" s="6"/>
      <c r="D219" s="6"/>
      <c r="E219" s="7"/>
      <c r="F219" s="7"/>
      <c r="G219" s="7"/>
      <c r="H219" s="7"/>
      <c r="I219" s="7"/>
    </row>
    <row r="220" spans="2:9" ht="18" customHeight="1" x14ac:dyDescent="0.3">
      <c r="B220" s="6"/>
      <c r="C220" s="6"/>
      <c r="D220" s="6"/>
      <c r="E220" s="7"/>
      <c r="F220" s="7"/>
      <c r="G220" s="7"/>
      <c r="H220" s="7"/>
      <c r="I220" s="7"/>
    </row>
    <row r="221" spans="2:9" ht="18" customHeight="1" x14ac:dyDescent="0.3">
      <c r="B221" s="6"/>
      <c r="C221" s="6"/>
      <c r="D221" s="6"/>
      <c r="E221" s="7"/>
      <c r="F221" s="7"/>
      <c r="G221" s="7"/>
      <c r="H221" s="7"/>
      <c r="I221" s="7"/>
    </row>
    <row r="222" spans="2:9" ht="18" customHeight="1" x14ac:dyDescent="0.3">
      <c r="B222" s="6"/>
      <c r="C222" s="6"/>
      <c r="D222" s="6"/>
      <c r="E222" s="7"/>
      <c r="F222" s="7"/>
      <c r="G222" s="7"/>
      <c r="H222" s="7"/>
      <c r="I222" s="7"/>
    </row>
    <row r="223" spans="2:9" ht="18" customHeight="1" x14ac:dyDescent="0.3">
      <c r="B223" s="52"/>
      <c r="C223" s="6"/>
      <c r="D223" s="6"/>
      <c r="E223" s="7"/>
      <c r="F223" s="7"/>
      <c r="G223" s="7"/>
      <c r="H223" s="7"/>
      <c r="I223" s="7"/>
    </row>
    <row r="224" spans="2:9" ht="18" customHeight="1" x14ac:dyDescent="0.3">
      <c r="B224" s="52"/>
      <c r="C224" s="53"/>
      <c r="D224" s="53"/>
      <c r="E224" s="54"/>
      <c r="F224" s="54"/>
      <c r="G224" s="54"/>
      <c r="H224" s="54"/>
      <c r="I224" s="54"/>
    </row>
    <row r="225" spans="2:9" ht="18" customHeight="1" x14ac:dyDescent="0.3">
      <c r="B225" s="52"/>
      <c r="C225" s="53"/>
      <c r="D225" s="53"/>
      <c r="E225" s="54"/>
      <c r="F225" s="54"/>
      <c r="G225" s="54"/>
      <c r="H225" s="54"/>
      <c r="I225" s="54"/>
    </row>
    <row r="226" spans="2:9" ht="18" customHeight="1" x14ac:dyDescent="0.3">
      <c r="B226" s="52"/>
      <c r="C226" s="53"/>
      <c r="D226" s="53"/>
      <c r="E226" s="54"/>
      <c r="F226" s="54"/>
      <c r="G226" s="54"/>
      <c r="H226" s="54"/>
      <c r="I226" s="54"/>
    </row>
    <row r="227" spans="2:9" ht="18" customHeight="1" x14ac:dyDescent="0.3">
      <c r="B227" s="52"/>
      <c r="C227" s="53"/>
      <c r="D227" s="53"/>
      <c r="E227" s="54"/>
      <c r="F227" s="54"/>
      <c r="G227" s="54"/>
      <c r="H227" s="54"/>
      <c r="I227" s="54"/>
    </row>
    <row r="228" spans="2:9" ht="18" customHeight="1" x14ac:dyDescent="0.3">
      <c r="B228" s="52"/>
      <c r="C228" s="53"/>
      <c r="D228" s="53"/>
      <c r="E228" s="54"/>
      <c r="F228" s="54"/>
      <c r="G228" s="54"/>
      <c r="H228" s="54"/>
      <c r="I228" s="54"/>
    </row>
    <row r="229" spans="2:9" ht="18" customHeight="1" x14ac:dyDescent="0.3">
      <c r="B229" s="49"/>
      <c r="C229" s="50"/>
      <c r="D229" s="50"/>
      <c r="E229" s="51"/>
      <c r="F229" s="51"/>
      <c r="G229" s="51"/>
      <c r="H229" s="51"/>
      <c r="I229" s="7"/>
    </row>
    <row r="230" spans="2:9" ht="18" customHeight="1" x14ac:dyDescent="0.3">
      <c r="B230" s="49"/>
      <c r="C230" s="50"/>
      <c r="D230" s="50"/>
      <c r="E230" s="51"/>
      <c r="F230" s="51"/>
      <c r="G230" s="51"/>
      <c r="H230" s="51"/>
      <c r="I230" s="7"/>
    </row>
    <row r="231" spans="2:9" ht="18" customHeight="1" x14ac:dyDescent="0.3">
      <c r="B231" s="6"/>
      <c r="C231" s="6"/>
      <c r="D231" s="6"/>
      <c r="E231" s="7"/>
      <c r="F231" s="7"/>
      <c r="G231" s="7"/>
      <c r="H231" s="7"/>
      <c r="I231" s="7"/>
    </row>
    <row r="232" spans="2:9" ht="18" customHeight="1" x14ac:dyDescent="0.3">
      <c r="B232" s="6"/>
      <c r="C232" s="6"/>
      <c r="D232" s="6"/>
      <c r="E232" s="7"/>
      <c r="F232" s="7"/>
      <c r="G232" s="7"/>
      <c r="H232" s="7"/>
      <c r="I232" s="7"/>
    </row>
    <row r="233" spans="2:9" ht="18" customHeight="1" x14ac:dyDescent="0.3">
      <c r="B233" s="6"/>
      <c r="C233" s="6"/>
      <c r="D233" s="6"/>
      <c r="E233" s="7"/>
      <c r="F233" s="7"/>
      <c r="G233" s="7"/>
      <c r="H233" s="7"/>
      <c r="I233" s="7"/>
    </row>
    <row r="234" spans="2:9" ht="18" customHeight="1" x14ac:dyDescent="0.3">
      <c r="B234" s="6"/>
      <c r="C234" s="6"/>
      <c r="D234" s="6"/>
      <c r="E234" s="7"/>
      <c r="F234" s="7"/>
      <c r="G234" s="7"/>
      <c r="H234" s="7"/>
      <c r="I234" s="7"/>
    </row>
    <row r="235" spans="2:9" ht="18" customHeight="1" x14ac:dyDescent="0.3">
      <c r="B235" s="6"/>
      <c r="C235" s="6"/>
      <c r="D235" s="6"/>
      <c r="E235" s="7"/>
      <c r="F235" s="7"/>
      <c r="G235" s="7"/>
      <c r="H235" s="7"/>
      <c r="I235" s="7"/>
    </row>
    <row r="236" spans="2:9" ht="18" customHeight="1" x14ac:dyDescent="0.3">
      <c r="B236" s="6"/>
      <c r="C236" s="6"/>
      <c r="D236" s="6"/>
      <c r="E236" s="7"/>
      <c r="F236" s="7"/>
      <c r="G236" s="7"/>
      <c r="H236" s="7"/>
      <c r="I236" s="7"/>
    </row>
    <row r="237" spans="2:9" ht="12.75" customHeight="1" x14ac:dyDescent="0.3"/>
    <row r="238" spans="2:9" ht="12.75" customHeight="1" x14ac:dyDescent="0.3"/>
    <row r="247" ht="12.75" customHeight="1" x14ac:dyDescent="0.3"/>
    <row r="249" ht="12.75" customHeight="1" x14ac:dyDescent="0.3"/>
    <row r="255" ht="12.75" customHeight="1" x14ac:dyDescent="0.3"/>
    <row r="258" ht="12.75" customHeight="1" x14ac:dyDescent="0.3"/>
    <row r="263" ht="12.75" customHeight="1" x14ac:dyDescent="0.3"/>
    <row r="266" ht="12.75" customHeight="1" x14ac:dyDescent="0.3"/>
    <row r="272" ht="12.75" customHeight="1" x14ac:dyDescent="0.3"/>
  </sheetData>
  <mergeCells count="136">
    <mergeCell ref="G10:G11"/>
    <mergeCell ref="D27:D28"/>
    <mergeCell ref="I65:I66"/>
    <mergeCell ref="J65:J66"/>
    <mergeCell ref="B95:H95"/>
    <mergeCell ref="B96:B97"/>
    <mergeCell ref="C96:C97"/>
    <mergeCell ref="E96:E97"/>
    <mergeCell ref="F96:F97"/>
    <mergeCell ref="G96:G97"/>
    <mergeCell ref="H96:H97"/>
    <mergeCell ref="I96:I97"/>
    <mergeCell ref="C65:C66"/>
    <mergeCell ref="E65:E66"/>
    <mergeCell ref="F65:F66"/>
    <mergeCell ref="G65:G66"/>
    <mergeCell ref="H65:H66"/>
    <mergeCell ref="B27:B28"/>
    <mergeCell ref="C27:C28"/>
    <mergeCell ref="E27:E28"/>
    <mergeCell ref="E10:E11"/>
    <mergeCell ref="B36:B37"/>
    <mergeCell ref="C36:C37"/>
    <mergeCell ref="H107:H108"/>
    <mergeCell ref="Y36:Y37"/>
    <mergeCell ref="Z36:Z37"/>
    <mergeCell ref="I36:I37"/>
    <mergeCell ref="I44:I45"/>
    <mergeCell ref="F27:F28"/>
    <mergeCell ref="U36:U37"/>
    <mergeCell ref="V36:V37"/>
    <mergeCell ref="X36:X37"/>
    <mergeCell ref="H44:H45"/>
    <mergeCell ref="F36:F37"/>
    <mergeCell ref="G36:G37"/>
    <mergeCell ref="H36:H37"/>
    <mergeCell ref="H27:H28"/>
    <mergeCell ref="G27:G28"/>
    <mergeCell ref="I27:I28"/>
    <mergeCell ref="J107:J108"/>
    <mergeCell ref="F166:F167"/>
    <mergeCell ref="E36:E37"/>
    <mergeCell ref="B9:G9"/>
    <mergeCell ref="B10:B11"/>
    <mergeCell ref="C10:C11"/>
    <mergeCell ref="F10:F11"/>
    <mergeCell ref="C122:C123"/>
    <mergeCell ref="C145:C146"/>
    <mergeCell ref="I54:I55"/>
    <mergeCell ref="B121:I121"/>
    <mergeCell ref="H145:H146"/>
    <mergeCell ref="B145:B146"/>
    <mergeCell ref="I145:I146"/>
    <mergeCell ref="H122:H123"/>
    <mergeCell ref="B144:I144"/>
    <mergeCell ref="E145:E146"/>
    <mergeCell ref="F145:F146"/>
    <mergeCell ref="G145:G146"/>
    <mergeCell ref="B65:B66"/>
    <mergeCell ref="B107:B108"/>
    <mergeCell ref="C107:C108"/>
    <mergeCell ref="E107:E108"/>
    <mergeCell ref="F107:F108"/>
    <mergeCell ref="G107:G108"/>
    <mergeCell ref="B165:I165"/>
    <mergeCell ref="I107:I108"/>
    <mergeCell ref="F217:I217"/>
    <mergeCell ref="F216:I216"/>
    <mergeCell ref="F212:I212"/>
    <mergeCell ref="B52:H52"/>
    <mergeCell ref="I178:I179"/>
    <mergeCell ref="B177:I177"/>
    <mergeCell ref="B178:B179"/>
    <mergeCell ref="C178:C179"/>
    <mergeCell ref="E178:E179"/>
    <mergeCell ref="B166:B167"/>
    <mergeCell ref="C166:C167"/>
    <mergeCell ref="F122:F123"/>
    <mergeCell ref="E122:E123"/>
    <mergeCell ref="I122:I123"/>
    <mergeCell ref="G122:G123"/>
    <mergeCell ref="E166:E167"/>
    <mergeCell ref="B54:B55"/>
    <mergeCell ref="C54:C55"/>
    <mergeCell ref="E54:E55"/>
    <mergeCell ref="F54:F55"/>
    <mergeCell ref="G54:G55"/>
    <mergeCell ref="H54:H55"/>
    <mergeCell ref="B35:G35"/>
    <mergeCell ref="G166:G167"/>
    <mergeCell ref="J178:J179"/>
    <mergeCell ref="K122:K123"/>
    <mergeCell ref="K145:K146"/>
    <mergeCell ref="K166:K167"/>
    <mergeCell ref="J166:J167"/>
    <mergeCell ref="J145:J146"/>
    <mergeCell ref="J122:J123"/>
    <mergeCell ref="B64:J64"/>
    <mergeCell ref="B106:J106"/>
    <mergeCell ref="B133:B134"/>
    <mergeCell ref="C133:C134"/>
    <mergeCell ref="E133:E134"/>
    <mergeCell ref="F133:F134"/>
    <mergeCell ref="G133:G134"/>
    <mergeCell ref="H133:H134"/>
    <mergeCell ref="I133:I134"/>
    <mergeCell ref="B132:I132"/>
    <mergeCell ref="I166:I167"/>
    <mergeCell ref="F178:F179"/>
    <mergeCell ref="G178:G179"/>
    <mergeCell ref="H178:H179"/>
    <mergeCell ref="H166:H167"/>
    <mergeCell ref="B26:G26"/>
    <mergeCell ref="B122:B123"/>
    <mergeCell ref="B14:K14"/>
    <mergeCell ref="B53:G53"/>
    <mergeCell ref="A5:K5"/>
    <mergeCell ref="A6:K6"/>
    <mergeCell ref="A7:K7"/>
    <mergeCell ref="B85:B86"/>
    <mergeCell ref="C85:C86"/>
    <mergeCell ref="E85:E86"/>
    <mergeCell ref="F85:F86"/>
    <mergeCell ref="G85:G86"/>
    <mergeCell ref="H85:H86"/>
    <mergeCell ref="I85:I86"/>
    <mergeCell ref="J85:J86"/>
    <mergeCell ref="B84:J84"/>
    <mergeCell ref="J54:J55"/>
    <mergeCell ref="K54:K55"/>
    <mergeCell ref="B43:G43"/>
    <mergeCell ref="B44:B45"/>
    <mergeCell ref="C44:C45"/>
    <mergeCell ref="E44:E45"/>
    <mergeCell ref="F44:F45"/>
    <mergeCell ref="G44:G45"/>
  </mergeCells>
  <pageMargins left="0.70866141732283472" right="0.70866141732283472" top="0.39370078740157483" bottom="0.39370078740157483" header="0.31496062992125984" footer="0.31496062992125984"/>
  <pageSetup scale="43" orientation="portrait" r:id="rId1"/>
  <headerFooter differentFirst="1"/>
  <rowBreaks count="2" manualBreakCount="2">
    <brk id="78" max="18" man="1"/>
    <brk id="158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160F-B52B-44A3-BE51-500A8A343F6C}">
  <sheetPr>
    <tabColor rgb="FF0070C0"/>
  </sheetPr>
  <dimension ref="A1:O189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2.109375" style="13" customWidth="1"/>
    <col min="2" max="2" width="25.5546875" style="1" customWidth="1"/>
    <col min="3" max="3" width="12" style="1" customWidth="1"/>
    <col min="4" max="4" width="14.44140625" style="1" customWidth="1"/>
    <col min="5" max="5" width="13.88671875" style="1" customWidth="1"/>
    <col min="6" max="6" width="12.44140625" style="2" customWidth="1"/>
    <col min="7" max="7" width="13.6640625" style="2" customWidth="1"/>
    <col min="8" max="9" width="15.33203125" style="2" customWidth="1"/>
    <col min="10" max="10" width="13" style="2" customWidth="1"/>
    <col min="11" max="11" width="12.44140625" style="2" customWidth="1"/>
    <col min="12" max="12" width="10.88671875" style="7" customWidth="1"/>
    <col min="13" max="13" width="1.6640625" style="10" customWidth="1"/>
    <col min="14" max="14" width="5" style="3" customWidth="1"/>
    <col min="15" max="16384" width="8.6640625" style="3"/>
  </cols>
  <sheetData>
    <row r="1" spans="1:15" x14ac:dyDescent="0.3">
      <c r="B1" s="6"/>
      <c r="C1" s="6"/>
      <c r="D1" s="6"/>
      <c r="E1" s="6"/>
      <c r="F1" s="7"/>
      <c r="G1" s="7"/>
      <c r="H1" s="7"/>
      <c r="I1" s="7"/>
      <c r="J1" s="7"/>
      <c r="K1" s="7"/>
    </row>
    <row r="2" spans="1:15" x14ac:dyDescent="0.3">
      <c r="B2" s="6"/>
      <c r="C2" s="6"/>
      <c r="D2" s="6"/>
      <c r="E2" s="6"/>
      <c r="F2" s="7"/>
      <c r="G2" s="7"/>
      <c r="H2" s="7"/>
      <c r="I2" s="7"/>
      <c r="J2" s="7"/>
      <c r="K2" s="7"/>
    </row>
    <row r="3" spans="1:15" x14ac:dyDescent="0.3">
      <c r="B3" s="6"/>
      <c r="C3" s="6"/>
      <c r="D3" s="6"/>
      <c r="E3" s="6"/>
      <c r="F3" s="7"/>
      <c r="G3" s="7"/>
      <c r="H3" s="7"/>
      <c r="I3" s="7"/>
      <c r="J3" s="7"/>
      <c r="K3" s="7"/>
    </row>
    <row r="4" spans="1:15" ht="29.25" customHeight="1" x14ac:dyDescent="0.3">
      <c r="B4" s="6"/>
      <c r="C4" s="6"/>
      <c r="D4" s="6"/>
      <c r="E4" s="6"/>
      <c r="F4" s="7"/>
      <c r="G4" s="7"/>
      <c r="H4" s="7"/>
      <c r="I4" s="7"/>
      <c r="J4" s="7"/>
      <c r="K4" s="7"/>
    </row>
    <row r="5" spans="1:15" ht="29.25" customHeight="1" x14ac:dyDescent="0.3">
      <c r="B5" s="6"/>
      <c r="C5" s="6"/>
      <c r="D5" s="6"/>
      <c r="E5" s="6"/>
      <c r="F5" s="7"/>
      <c r="G5" s="7"/>
      <c r="H5" s="7"/>
      <c r="I5" s="7"/>
      <c r="J5" s="7"/>
      <c r="K5" s="7"/>
    </row>
    <row r="6" spans="1:15" s="20" customFormat="1" ht="44.4" x14ac:dyDescent="0.3">
      <c r="A6" s="209" t="s">
        <v>24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</row>
    <row r="7" spans="1:15" s="20" customFormat="1" ht="44.4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</row>
    <row r="8" spans="1:15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88"/>
    </row>
    <row r="9" spans="1:15" s="133" customFormat="1" ht="21.7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20"/>
      <c r="M9" s="134"/>
    </row>
    <row r="10" spans="1:15" ht="33" customHeight="1" thickBot="1" x14ac:dyDescent="0.65">
      <c r="B10" s="208" t="s">
        <v>2</v>
      </c>
      <c r="C10" s="208"/>
      <c r="D10" s="208"/>
      <c r="E10" s="208"/>
      <c r="F10" s="208"/>
      <c r="G10" s="208"/>
      <c r="H10" s="208"/>
      <c r="I10" s="208"/>
      <c r="J10" s="208"/>
      <c r="K10" s="208"/>
      <c r="L10" s="208"/>
    </row>
    <row r="11" spans="1:15" ht="12.75" customHeight="1" thickBot="1" x14ac:dyDescent="0.35">
      <c r="B11" s="206" t="s">
        <v>3</v>
      </c>
      <c r="C11" s="211" t="s">
        <v>4</v>
      </c>
      <c r="D11" s="211" t="s">
        <v>56</v>
      </c>
      <c r="E11" s="211" t="s">
        <v>59</v>
      </c>
      <c r="F11" s="270" t="s">
        <v>5</v>
      </c>
      <c r="G11" s="270" t="s">
        <v>26</v>
      </c>
      <c r="H11" s="270" t="s">
        <v>7</v>
      </c>
      <c r="I11" s="270" t="s">
        <v>39</v>
      </c>
      <c r="J11" s="270" t="s">
        <v>50</v>
      </c>
      <c r="K11" s="270" t="s">
        <v>44</v>
      </c>
      <c r="L11" s="270" t="s">
        <v>51</v>
      </c>
      <c r="M11" s="251"/>
      <c r="N11" s="9"/>
      <c r="O11" s="10"/>
    </row>
    <row r="12" spans="1:15" ht="25.5" customHeight="1" thickBot="1" x14ac:dyDescent="0.35">
      <c r="B12" s="268"/>
      <c r="C12" s="269"/>
      <c r="D12" s="218"/>
      <c r="E12" s="218"/>
      <c r="F12" s="271"/>
      <c r="G12" s="271"/>
      <c r="H12" s="271"/>
      <c r="I12" s="271"/>
      <c r="J12" s="271"/>
      <c r="K12" s="271"/>
      <c r="L12" s="271"/>
      <c r="M12" s="251"/>
      <c r="N12" s="10"/>
      <c r="O12" s="10"/>
    </row>
    <row r="13" spans="1:15" s="14" customFormat="1" ht="19.5" customHeight="1" x14ac:dyDescent="0.35">
      <c r="A13" s="69"/>
      <c r="B13" s="93" t="s">
        <v>99</v>
      </c>
      <c r="C13" s="189" t="s">
        <v>100</v>
      </c>
      <c r="D13" s="125">
        <f>F13-7</f>
        <v>46230</v>
      </c>
      <c r="E13" s="125">
        <f>F13</f>
        <v>46237</v>
      </c>
      <c r="F13" s="125">
        <v>46237</v>
      </c>
      <c r="G13" s="125">
        <v>46244</v>
      </c>
      <c r="H13" s="125">
        <v>46266</v>
      </c>
      <c r="I13" s="125">
        <f>(G13+28)</f>
        <v>46272</v>
      </c>
      <c r="J13" s="125">
        <f>G13+29</f>
        <v>46273</v>
      </c>
      <c r="K13" s="125">
        <f>(G13+30)</f>
        <v>46274</v>
      </c>
      <c r="L13" s="94">
        <f>(H13+30)</f>
        <v>46296</v>
      </c>
      <c r="M13" s="12"/>
      <c r="N13" s="13"/>
      <c r="O13" s="13"/>
    </row>
    <row r="14" spans="1:15" s="14" customFormat="1" ht="19.5" customHeight="1" x14ac:dyDescent="0.35">
      <c r="A14" s="69"/>
      <c r="B14" s="93" t="s">
        <v>72</v>
      </c>
      <c r="C14" s="189" t="s">
        <v>102</v>
      </c>
      <c r="D14" s="125">
        <f t="shared" ref="D14" si="0">F14-7</f>
        <v>46238</v>
      </c>
      <c r="E14" s="125">
        <f>F14</f>
        <v>46245</v>
      </c>
      <c r="F14" s="125">
        <v>46245</v>
      </c>
      <c r="G14" s="125">
        <v>46252</v>
      </c>
      <c r="H14" s="125">
        <v>46274</v>
      </c>
      <c r="I14" s="125">
        <f t="shared" ref="I14" si="1">(G14+28)</f>
        <v>46280</v>
      </c>
      <c r="J14" s="125">
        <f t="shared" ref="J14" si="2">G14+29</f>
        <v>46281</v>
      </c>
      <c r="K14" s="125">
        <f t="shared" ref="K14" si="3">(G14+30)</f>
        <v>46282</v>
      </c>
      <c r="L14" s="94">
        <f t="shared" ref="L14" si="4">(H14+30)</f>
        <v>46304</v>
      </c>
      <c r="M14" s="12"/>
      <c r="N14" s="13"/>
      <c r="O14" s="13"/>
    </row>
    <row r="15" spans="1:15" s="14" customFormat="1" ht="19.350000000000001" customHeight="1" x14ac:dyDescent="0.35">
      <c r="A15" s="69"/>
      <c r="B15" s="93" t="s">
        <v>64</v>
      </c>
      <c r="C15" s="189" t="s">
        <v>122</v>
      </c>
      <c r="D15" s="125">
        <f t="shared" ref="D15:D17" si="5">F15-7</f>
        <v>46245</v>
      </c>
      <c r="E15" s="125">
        <f>F15</f>
        <v>46252</v>
      </c>
      <c r="F15" s="125">
        <v>46252</v>
      </c>
      <c r="G15" s="125">
        <v>46259</v>
      </c>
      <c r="H15" s="125">
        <v>46281</v>
      </c>
      <c r="I15" s="125">
        <f t="shared" ref="I15:I17" si="6">(G15+28)</f>
        <v>46287</v>
      </c>
      <c r="J15" s="125">
        <f t="shared" ref="J15:J17" si="7">G15+29</f>
        <v>46288</v>
      </c>
      <c r="K15" s="125">
        <f t="shared" ref="K15:K17" si="8">(G15+30)</f>
        <v>46289</v>
      </c>
      <c r="L15" s="94">
        <f t="shared" ref="L15:L17" si="9">(H15+30)</f>
        <v>46311</v>
      </c>
      <c r="M15" s="12"/>
      <c r="N15" s="13"/>
      <c r="O15" s="13"/>
    </row>
    <row r="16" spans="1:15" s="14" customFormat="1" ht="19.350000000000001" customHeight="1" x14ac:dyDescent="0.35">
      <c r="A16" s="69"/>
      <c r="B16" s="93" t="s">
        <v>94</v>
      </c>
      <c r="C16" s="189" t="s">
        <v>103</v>
      </c>
      <c r="D16" s="125">
        <f t="shared" si="5"/>
        <v>46252</v>
      </c>
      <c r="E16" s="125">
        <f>F16</f>
        <v>46259</v>
      </c>
      <c r="F16" s="125">
        <v>46259</v>
      </c>
      <c r="G16" s="125">
        <v>46266</v>
      </c>
      <c r="H16" s="125">
        <v>46288</v>
      </c>
      <c r="I16" s="125">
        <f t="shared" si="6"/>
        <v>46294</v>
      </c>
      <c r="J16" s="125">
        <f t="shared" si="7"/>
        <v>46295</v>
      </c>
      <c r="K16" s="125">
        <f t="shared" si="8"/>
        <v>46296</v>
      </c>
      <c r="L16" s="94">
        <f t="shared" si="9"/>
        <v>46318</v>
      </c>
      <c r="M16" s="12"/>
      <c r="N16" s="13"/>
      <c r="O16" s="13"/>
    </row>
    <row r="17" spans="1:15" s="14" customFormat="1" ht="19.350000000000001" customHeight="1" thickBot="1" x14ac:dyDescent="0.4">
      <c r="A17" s="69"/>
      <c r="B17" s="95" t="s">
        <v>65</v>
      </c>
      <c r="C17" s="140" t="s">
        <v>131</v>
      </c>
      <c r="D17" s="97">
        <f t="shared" si="5"/>
        <v>46260</v>
      </c>
      <c r="E17" s="97">
        <f>F17</f>
        <v>46267</v>
      </c>
      <c r="F17" s="97">
        <v>46267</v>
      </c>
      <c r="G17" s="97">
        <v>46273</v>
      </c>
      <c r="H17" s="97">
        <v>46295</v>
      </c>
      <c r="I17" s="97">
        <f t="shared" si="6"/>
        <v>46301</v>
      </c>
      <c r="J17" s="97">
        <f t="shared" si="7"/>
        <v>46302</v>
      </c>
      <c r="K17" s="97">
        <f t="shared" si="8"/>
        <v>46303</v>
      </c>
      <c r="L17" s="98">
        <f t="shared" si="9"/>
        <v>46325</v>
      </c>
      <c r="M17" s="12"/>
      <c r="N17" s="13"/>
      <c r="O17" s="13"/>
    </row>
    <row r="18" spans="1:15" x14ac:dyDescent="0.25">
      <c r="B18" s="11"/>
      <c r="C18" s="11"/>
      <c r="D18" s="120"/>
      <c r="E18" s="120"/>
      <c r="F18" s="11"/>
      <c r="G18" s="11"/>
      <c r="H18" s="11"/>
      <c r="I18" s="11"/>
      <c r="J18" s="11"/>
      <c r="K18" s="11"/>
      <c r="L18" s="11"/>
    </row>
    <row r="19" spans="1:15" ht="31.8" thickBot="1" x14ac:dyDescent="0.65">
      <c r="B19" s="275" t="s">
        <v>27</v>
      </c>
      <c r="C19" s="275"/>
      <c r="D19" s="275"/>
      <c r="E19" s="275"/>
      <c r="F19" s="275"/>
      <c r="G19" s="275"/>
      <c r="H19" s="275"/>
      <c r="I19" s="171"/>
      <c r="J19" s="11"/>
      <c r="K19" s="11"/>
      <c r="L19" s="11"/>
    </row>
    <row r="20" spans="1:15" ht="19.5" customHeight="1" thickBot="1" x14ac:dyDescent="0.3">
      <c r="B20" s="274" t="s">
        <v>3</v>
      </c>
      <c r="C20" s="211" t="s">
        <v>4</v>
      </c>
      <c r="D20" s="211" t="s">
        <v>56</v>
      </c>
      <c r="E20" s="211" t="s">
        <v>59</v>
      </c>
      <c r="F20" s="213" t="s">
        <v>25</v>
      </c>
      <c r="G20" s="213" t="s">
        <v>26</v>
      </c>
      <c r="H20" s="213" t="s">
        <v>15</v>
      </c>
      <c r="I20" s="213" t="s">
        <v>9</v>
      </c>
      <c r="J20" s="174"/>
      <c r="K20" s="11"/>
      <c r="L20" s="11"/>
      <c r="M20" s="11"/>
      <c r="N20" s="10"/>
    </row>
    <row r="21" spans="1:15" ht="18" thickBot="1" x14ac:dyDescent="0.3">
      <c r="B21" s="268"/>
      <c r="C21" s="218"/>
      <c r="D21" s="218"/>
      <c r="E21" s="218"/>
      <c r="F21" s="219"/>
      <c r="G21" s="219"/>
      <c r="H21" s="219"/>
      <c r="I21" s="214"/>
      <c r="J21" s="174"/>
      <c r="K21" s="11"/>
      <c r="L21" s="11"/>
      <c r="M21" s="11"/>
      <c r="N21" s="10"/>
    </row>
    <row r="22" spans="1:15" ht="19.5" customHeight="1" x14ac:dyDescent="0.35">
      <c r="B22" s="188" t="str">
        <f>B30</f>
        <v>KOTA LUMAYAN</v>
      </c>
      <c r="C22" s="149" t="s">
        <v>101</v>
      </c>
      <c r="D22" s="80">
        <f t="shared" ref="D22:D23" si="10">F22-7</f>
        <v>46224</v>
      </c>
      <c r="E22" s="80">
        <f t="shared" ref="E22:E23" si="11">F22</f>
        <v>46231</v>
      </c>
      <c r="F22" s="64">
        <v>46231</v>
      </c>
      <c r="G22" s="64">
        <v>46237</v>
      </c>
      <c r="H22" s="64">
        <v>46249</v>
      </c>
      <c r="I22" s="170">
        <f>G22+26</f>
        <v>46263</v>
      </c>
      <c r="J22" s="175"/>
      <c r="K22" s="11"/>
      <c r="L22" s="11"/>
      <c r="M22" s="11"/>
      <c r="N22" s="10"/>
    </row>
    <row r="23" spans="1:15" ht="19.5" customHeight="1" x14ac:dyDescent="0.35">
      <c r="B23" s="21" t="str">
        <f>B31</f>
        <v>OOCL BRISBANE</v>
      </c>
      <c r="C23" s="147" t="s">
        <v>108</v>
      </c>
      <c r="D23" s="83">
        <f t="shared" si="10"/>
        <v>46230</v>
      </c>
      <c r="E23" s="83">
        <f t="shared" si="11"/>
        <v>46237</v>
      </c>
      <c r="F23" s="33">
        <v>46237</v>
      </c>
      <c r="G23" s="33">
        <v>46245</v>
      </c>
      <c r="H23" s="33">
        <v>46256</v>
      </c>
      <c r="I23" s="102">
        <f>G23+26</f>
        <v>46271</v>
      </c>
      <c r="J23" s="175"/>
      <c r="K23" s="11"/>
      <c r="L23" s="11"/>
      <c r="M23" s="11"/>
      <c r="N23" s="10"/>
    </row>
    <row r="24" spans="1:15" ht="19.5" customHeight="1" x14ac:dyDescent="0.35">
      <c r="B24" s="21" t="str">
        <f>B32</f>
        <v>KOTA LARIS</v>
      </c>
      <c r="C24" s="147" t="s">
        <v>109</v>
      </c>
      <c r="D24" s="83">
        <f>F24-7</f>
        <v>46234</v>
      </c>
      <c r="E24" s="83">
        <f>F24</f>
        <v>46241</v>
      </c>
      <c r="F24" s="33">
        <v>46241</v>
      </c>
      <c r="G24" s="33">
        <v>46248</v>
      </c>
      <c r="H24" s="33">
        <v>46262</v>
      </c>
      <c r="I24" s="102">
        <f>G24+26</f>
        <v>46274</v>
      </c>
      <c r="J24" s="175"/>
      <c r="K24" s="11"/>
      <c r="L24" s="11"/>
      <c r="M24" s="11"/>
      <c r="N24" s="10"/>
    </row>
    <row r="25" spans="1:15" ht="19.5" customHeight="1" thickBot="1" x14ac:dyDescent="0.4">
      <c r="B25" s="22" t="str">
        <f>B33</f>
        <v>KOTA LUMAYAN</v>
      </c>
      <c r="C25" s="148" t="s">
        <v>110</v>
      </c>
      <c r="D25" s="18">
        <f t="shared" ref="D25" si="12">F25-7</f>
        <v>46241</v>
      </c>
      <c r="E25" s="18">
        <f t="shared" ref="E25" si="13">F25</f>
        <v>46248</v>
      </c>
      <c r="F25" s="28">
        <v>46248</v>
      </c>
      <c r="G25" s="28">
        <v>46255</v>
      </c>
      <c r="H25" s="28">
        <v>46269</v>
      </c>
      <c r="I25" s="103">
        <f>G25+26</f>
        <v>46281</v>
      </c>
      <c r="J25" s="175"/>
      <c r="K25" s="11"/>
      <c r="L25" s="11"/>
      <c r="M25" s="11"/>
      <c r="N25" s="10"/>
    </row>
    <row r="26" spans="1:15" x14ac:dyDescent="0.25">
      <c r="B26" s="227"/>
      <c r="C26" s="227"/>
      <c r="D26" s="227"/>
      <c r="E26" s="227"/>
      <c r="F26" s="227"/>
      <c r="G26" s="227"/>
      <c r="H26" s="227"/>
      <c r="I26" s="162"/>
      <c r="J26" s="23"/>
      <c r="K26" s="11"/>
      <c r="L26" s="8"/>
    </row>
    <row r="27" spans="1:15" ht="31.8" thickBot="1" x14ac:dyDescent="0.65">
      <c r="B27" s="205" t="s">
        <v>14</v>
      </c>
      <c r="C27" s="205"/>
      <c r="D27" s="205"/>
      <c r="E27" s="205"/>
      <c r="F27" s="205"/>
      <c r="G27" s="205"/>
      <c r="H27" s="205"/>
      <c r="I27" s="205"/>
      <c r="J27" s="205"/>
      <c r="K27" s="205"/>
      <c r="L27" s="11"/>
    </row>
    <row r="28" spans="1:15" ht="12.75" customHeight="1" thickBot="1" x14ac:dyDescent="0.35">
      <c r="B28" s="274" t="s">
        <v>3</v>
      </c>
      <c r="C28" s="232" t="s">
        <v>4</v>
      </c>
      <c r="D28" s="211" t="s">
        <v>56</v>
      </c>
      <c r="E28" s="211" t="s">
        <v>59</v>
      </c>
      <c r="F28" s="222" t="s">
        <v>25</v>
      </c>
      <c r="G28" s="222" t="s">
        <v>26</v>
      </c>
      <c r="H28" s="222" t="s">
        <v>15</v>
      </c>
      <c r="I28" s="222" t="s">
        <v>46</v>
      </c>
      <c r="J28" s="222" t="s">
        <v>16</v>
      </c>
      <c r="K28" s="222" t="s">
        <v>17</v>
      </c>
      <c r="L28" s="8"/>
      <c r="M28" s="3"/>
    </row>
    <row r="29" spans="1:15" ht="25.5" customHeight="1" thickBot="1" x14ac:dyDescent="0.35">
      <c r="B29" s="268"/>
      <c r="C29" s="269"/>
      <c r="D29" s="218"/>
      <c r="E29" s="218"/>
      <c r="F29" s="272"/>
      <c r="G29" s="272"/>
      <c r="H29" s="272"/>
      <c r="I29" s="272"/>
      <c r="J29" s="272"/>
      <c r="K29" s="272"/>
      <c r="L29" s="8"/>
      <c r="M29" s="3"/>
    </row>
    <row r="30" spans="1:15" ht="19.5" customHeight="1" x14ac:dyDescent="0.35">
      <c r="A30" s="70"/>
      <c r="B30" s="21" t="s">
        <v>37</v>
      </c>
      <c r="C30" s="147" t="s">
        <v>101</v>
      </c>
      <c r="D30" s="83">
        <f t="shared" ref="D30:D31" si="14">F30-7</f>
        <v>46226</v>
      </c>
      <c r="E30" s="83">
        <f t="shared" ref="E30:E31" si="15">F30</f>
        <v>46233</v>
      </c>
      <c r="F30" s="33">
        <v>46233</v>
      </c>
      <c r="G30" s="33">
        <v>46240</v>
      </c>
      <c r="H30" s="33">
        <v>46251</v>
      </c>
      <c r="I30" s="33">
        <f t="shared" ref="I30:I31" si="16">G30+27</f>
        <v>46267</v>
      </c>
      <c r="J30" s="33">
        <f t="shared" ref="J30:J31" si="17">G30+25</f>
        <v>46265</v>
      </c>
      <c r="K30" s="30">
        <f t="shared" ref="K30:K31" si="18">G30+28</f>
        <v>46268</v>
      </c>
      <c r="L30" s="10"/>
      <c r="M30" s="3"/>
    </row>
    <row r="31" spans="1:15" ht="19.5" customHeight="1" x14ac:dyDescent="0.35">
      <c r="A31" s="70"/>
      <c r="B31" s="21" t="s">
        <v>66</v>
      </c>
      <c r="C31" s="147" t="s">
        <v>108</v>
      </c>
      <c r="D31" s="83">
        <f t="shared" si="14"/>
        <v>46231</v>
      </c>
      <c r="E31" s="83">
        <f t="shared" si="15"/>
        <v>46238</v>
      </c>
      <c r="F31" s="33">
        <v>46238</v>
      </c>
      <c r="G31" s="33">
        <v>46245</v>
      </c>
      <c r="H31" s="33">
        <v>46256</v>
      </c>
      <c r="I31" s="33">
        <f t="shared" si="16"/>
        <v>46272</v>
      </c>
      <c r="J31" s="33">
        <f t="shared" si="17"/>
        <v>46270</v>
      </c>
      <c r="K31" s="30">
        <f t="shared" si="18"/>
        <v>46273</v>
      </c>
      <c r="L31" s="10"/>
      <c r="M31" s="3"/>
    </row>
    <row r="32" spans="1:15" ht="19.5" customHeight="1" x14ac:dyDescent="0.35">
      <c r="A32" s="70"/>
      <c r="B32" s="21" t="s">
        <v>35</v>
      </c>
      <c r="C32" s="147" t="s">
        <v>110</v>
      </c>
      <c r="D32" s="83">
        <f>F32-7</f>
        <v>46245</v>
      </c>
      <c r="E32" s="83">
        <f>F32</f>
        <v>46252</v>
      </c>
      <c r="F32" s="33">
        <v>46252</v>
      </c>
      <c r="G32" s="33">
        <v>46259</v>
      </c>
      <c r="H32" s="33">
        <v>46269</v>
      </c>
      <c r="I32" s="33">
        <f>G32+27</f>
        <v>46286</v>
      </c>
      <c r="J32" s="33">
        <f>G32+25</f>
        <v>46284</v>
      </c>
      <c r="K32" s="30">
        <f>G32+28</f>
        <v>46287</v>
      </c>
      <c r="L32" s="10"/>
      <c r="M32" s="3"/>
    </row>
    <row r="33" spans="1:13" ht="19.5" customHeight="1" x14ac:dyDescent="0.35">
      <c r="A33" s="70"/>
      <c r="B33" s="21" t="s">
        <v>37</v>
      </c>
      <c r="C33" s="147" t="s">
        <v>124</v>
      </c>
      <c r="D33" s="83">
        <f>F33-7</f>
        <v>46255</v>
      </c>
      <c r="E33" s="83">
        <f>F33</f>
        <v>46262</v>
      </c>
      <c r="F33" s="33">
        <v>46262</v>
      </c>
      <c r="G33" s="33">
        <v>46269</v>
      </c>
      <c r="H33" s="33">
        <v>46283</v>
      </c>
      <c r="I33" s="33">
        <f>G33+27</f>
        <v>46296</v>
      </c>
      <c r="J33" s="33">
        <f>G33+25</f>
        <v>46294</v>
      </c>
      <c r="K33" s="30">
        <f>G33+28</f>
        <v>46297</v>
      </c>
      <c r="L33" s="10"/>
      <c r="M33" s="3"/>
    </row>
    <row r="34" spans="1:13" ht="19.5" customHeight="1" x14ac:dyDescent="0.35">
      <c r="A34" s="70"/>
      <c r="B34" s="21" t="s">
        <v>66</v>
      </c>
      <c r="C34" s="147" t="s">
        <v>125</v>
      </c>
      <c r="D34" s="83">
        <f>F34-7</f>
        <v>46262</v>
      </c>
      <c r="E34" s="83">
        <f>F34</f>
        <v>46269</v>
      </c>
      <c r="F34" s="33">
        <v>46269</v>
      </c>
      <c r="G34" s="33">
        <v>46276</v>
      </c>
      <c r="H34" s="33">
        <v>46290</v>
      </c>
      <c r="I34" s="33">
        <f>G34+27</f>
        <v>46303</v>
      </c>
      <c r="J34" s="33">
        <f>G34+25</f>
        <v>46301</v>
      </c>
      <c r="K34" s="30">
        <f>G34+28</f>
        <v>46304</v>
      </c>
      <c r="L34" s="10"/>
      <c r="M34" s="3"/>
    </row>
    <row r="35" spans="1:13" ht="19.5" customHeight="1" x14ac:dyDescent="0.35">
      <c r="A35" s="70"/>
      <c r="B35" s="21" t="s">
        <v>96</v>
      </c>
      <c r="C35" s="147" t="s">
        <v>130</v>
      </c>
      <c r="D35" s="83">
        <f t="shared" ref="D35" si="19">F35-7</f>
        <v>46269</v>
      </c>
      <c r="E35" s="83">
        <f t="shared" ref="E35" si="20">F35</f>
        <v>46276</v>
      </c>
      <c r="F35" s="33">
        <v>46276</v>
      </c>
      <c r="G35" s="33">
        <v>46283</v>
      </c>
      <c r="H35" s="33">
        <v>46297</v>
      </c>
      <c r="I35" s="33">
        <f t="shared" ref="I35" si="21">G35+27</f>
        <v>46310</v>
      </c>
      <c r="J35" s="33">
        <f t="shared" ref="J35" si="22">G35+25</f>
        <v>46308</v>
      </c>
      <c r="K35" s="30">
        <f t="shared" ref="K35" si="23">G35+28</f>
        <v>46311</v>
      </c>
      <c r="L35" s="10"/>
      <c r="M35" s="3"/>
    </row>
    <row r="36" spans="1:13" ht="19.5" customHeight="1" thickBot="1" x14ac:dyDescent="0.4">
      <c r="A36" s="70"/>
      <c r="B36" s="22" t="s">
        <v>35</v>
      </c>
      <c r="C36" s="148" t="s">
        <v>132</v>
      </c>
      <c r="D36" s="18">
        <f t="shared" ref="D36" si="24">F36-7</f>
        <v>46276</v>
      </c>
      <c r="E36" s="18">
        <f t="shared" ref="E36" si="25">F36</f>
        <v>46283</v>
      </c>
      <c r="F36" s="28">
        <v>46283</v>
      </c>
      <c r="G36" s="28">
        <v>46290</v>
      </c>
      <c r="H36" s="28">
        <v>46304</v>
      </c>
      <c r="I36" s="28">
        <f t="shared" ref="I36" si="26">G36+27</f>
        <v>46317</v>
      </c>
      <c r="J36" s="28">
        <f t="shared" ref="J36" si="27">G36+25</f>
        <v>46315</v>
      </c>
      <c r="K36" s="31">
        <f t="shared" ref="K36" si="28">G36+28</f>
        <v>46318</v>
      </c>
      <c r="L36" s="10"/>
      <c r="M36" s="3"/>
    </row>
    <row r="37" spans="1:13" ht="18" x14ac:dyDescent="0.25">
      <c r="B37" s="85"/>
      <c r="C37" s="86"/>
      <c r="D37" s="86"/>
      <c r="E37" s="86"/>
      <c r="F37" s="104"/>
      <c r="G37" s="104"/>
      <c r="H37" s="104"/>
      <c r="I37" s="104"/>
      <c r="J37" s="8"/>
      <c r="K37" s="11"/>
      <c r="L37" s="8"/>
    </row>
    <row r="38" spans="1:13" ht="18" x14ac:dyDescent="0.35">
      <c r="B38" s="35"/>
      <c r="C38" s="36"/>
      <c r="D38" s="36"/>
      <c r="E38" s="36"/>
      <c r="F38" s="24"/>
      <c r="G38" s="24"/>
      <c r="H38" s="24"/>
      <c r="I38" s="24"/>
      <c r="J38" s="8"/>
      <c r="K38" s="8"/>
      <c r="L38" s="8"/>
    </row>
    <row r="39" spans="1:13" ht="18" x14ac:dyDescent="0.35">
      <c r="B39" s="35"/>
      <c r="C39" s="36"/>
      <c r="D39" s="36"/>
      <c r="E39" s="36"/>
      <c r="F39" s="24"/>
      <c r="G39" s="24"/>
      <c r="H39" s="24"/>
      <c r="I39" s="24"/>
      <c r="J39" s="8"/>
      <c r="K39" s="8"/>
      <c r="L39" s="8"/>
    </row>
    <row r="40" spans="1:13" ht="18" x14ac:dyDescent="0.35">
      <c r="B40" s="35"/>
      <c r="C40" s="36"/>
      <c r="D40" s="36"/>
      <c r="E40" s="36"/>
      <c r="F40" s="24"/>
      <c r="G40" s="24"/>
      <c r="H40" s="24"/>
      <c r="I40" s="24"/>
      <c r="J40" s="8"/>
      <c r="K40" s="8"/>
      <c r="L40" s="8"/>
    </row>
    <row r="41" spans="1:13" ht="18" x14ac:dyDescent="0.35">
      <c r="B41" s="35"/>
      <c r="C41" s="36"/>
      <c r="D41" s="36"/>
      <c r="E41" s="36"/>
      <c r="F41" s="24"/>
      <c r="G41" s="24"/>
      <c r="H41" s="24"/>
      <c r="I41" s="24"/>
      <c r="J41" s="8"/>
      <c r="K41" s="8"/>
      <c r="L41" s="8"/>
    </row>
    <row r="42" spans="1:13" ht="18" x14ac:dyDescent="0.35">
      <c r="B42" s="35"/>
      <c r="C42" s="36"/>
      <c r="D42" s="36"/>
      <c r="E42" s="36"/>
      <c r="F42" s="24"/>
      <c r="G42" s="24"/>
      <c r="H42" s="24"/>
      <c r="I42" s="24"/>
      <c r="J42" s="8"/>
      <c r="K42" s="8"/>
      <c r="L42" s="8"/>
    </row>
    <row r="43" spans="1:13" ht="18" x14ac:dyDescent="0.35">
      <c r="B43" s="35"/>
      <c r="C43" s="36"/>
      <c r="D43" s="36"/>
      <c r="E43" s="36"/>
      <c r="F43" s="24"/>
      <c r="G43" s="24"/>
      <c r="H43" s="24"/>
      <c r="I43" s="24"/>
      <c r="J43" s="8"/>
      <c r="K43" s="8"/>
    </row>
    <row r="44" spans="1:13" ht="18" x14ac:dyDescent="0.35">
      <c r="B44" s="35"/>
      <c r="C44" s="36"/>
      <c r="D44" s="36"/>
      <c r="E44" s="36"/>
      <c r="F44" s="24"/>
      <c r="G44" s="24"/>
      <c r="H44" s="24"/>
      <c r="I44" s="24"/>
      <c r="J44" s="8"/>
      <c r="K44" s="8"/>
      <c r="L44" s="8"/>
    </row>
    <row r="45" spans="1:13" ht="18" x14ac:dyDescent="0.35">
      <c r="B45" s="35"/>
      <c r="C45" s="36"/>
      <c r="D45" s="36"/>
      <c r="E45" s="36"/>
      <c r="F45" s="24"/>
      <c r="G45" s="24"/>
      <c r="H45" s="24"/>
      <c r="I45" s="24"/>
      <c r="J45" s="8"/>
      <c r="K45" s="8"/>
      <c r="L45" s="8"/>
    </row>
    <row r="46" spans="1:13" ht="18" x14ac:dyDescent="0.35">
      <c r="B46" s="35"/>
      <c r="C46" s="36"/>
      <c r="D46" s="36"/>
      <c r="E46" s="36"/>
      <c r="F46" s="24"/>
      <c r="G46" s="24"/>
      <c r="H46" s="24"/>
      <c r="I46" s="24"/>
      <c r="J46" s="8"/>
      <c r="K46" s="8"/>
      <c r="L46" s="8"/>
    </row>
    <row r="47" spans="1:13" ht="18" x14ac:dyDescent="0.35">
      <c r="B47" s="35"/>
      <c r="C47" s="36"/>
      <c r="D47" s="36"/>
      <c r="E47" s="36"/>
      <c r="F47" s="24"/>
      <c r="G47" s="24"/>
      <c r="H47" s="24"/>
      <c r="I47" s="24"/>
      <c r="J47" s="8"/>
      <c r="K47" s="8"/>
      <c r="L47" s="8"/>
    </row>
    <row r="48" spans="1:13" ht="18" x14ac:dyDescent="0.35">
      <c r="B48" s="35"/>
      <c r="C48" s="36"/>
      <c r="D48" s="36"/>
      <c r="E48" s="36"/>
      <c r="F48" s="24"/>
      <c r="G48" s="24"/>
      <c r="H48" s="24"/>
      <c r="I48" s="24"/>
      <c r="J48" s="8"/>
      <c r="K48" s="8"/>
      <c r="L48" s="8"/>
    </row>
    <row r="49" spans="2:12" ht="18" customHeight="1" x14ac:dyDescent="0.35">
      <c r="B49" s="35"/>
      <c r="C49" s="36"/>
      <c r="D49" s="36"/>
      <c r="E49" s="36"/>
      <c r="F49" s="24"/>
      <c r="G49" s="24"/>
      <c r="H49" s="24"/>
      <c r="I49" s="24"/>
      <c r="J49" s="34"/>
      <c r="K49" s="8"/>
      <c r="L49" s="8"/>
    </row>
    <row r="50" spans="2:12" ht="25.5" customHeight="1" thickBot="1" x14ac:dyDescent="0.65">
      <c r="B50" s="208" t="s">
        <v>93</v>
      </c>
      <c r="C50" s="208"/>
      <c r="D50" s="208"/>
      <c r="E50" s="208"/>
      <c r="F50" s="208"/>
      <c r="G50" s="208"/>
      <c r="H50" s="208"/>
      <c r="I50" s="208"/>
      <c r="J50" s="208"/>
      <c r="K50" s="171"/>
      <c r="L50" s="8"/>
    </row>
    <row r="51" spans="2:12" ht="18" customHeight="1" thickBot="1" x14ac:dyDescent="0.35">
      <c r="B51" s="274" t="s">
        <v>3</v>
      </c>
      <c r="C51" s="232" t="s">
        <v>4</v>
      </c>
      <c r="D51" s="211" t="s">
        <v>56</v>
      </c>
      <c r="E51" s="211" t="s">
        <v>59</v>
      </c>
      <c r="F51" s="222" t="s">
        <v>25</v>
      </c>
      <c r="G51" s="222" t="s">
        <v>26</v>
      </c>
      <c r="H51" s="222" t="s">
        <v>15</v>
      </c>
      <c r="I51" s="222" t="s">
        <v>40</v>
      </c>
      <c r="J51" s="222" t="s">
        <v>41</v>
      </c>
      <c r="K51" s="8"/>
      <c r="L51" s="10"/>
    </row>
    <row r="52" spans="2:12" ht="38.25" customHeight="1" thickBot="1" x14ac:dyDescent="0.35">
      <c r="B52" s="268"/>
      <c r="C52" s="269"/>
      <c r="D52" s="218"/>
      <c r="E52" s="218"/>
      <c r="F52" s="272"/>
      <c r="G52" s="272"/>
      <c r="H52" s="272"/>
      <c r="I52" s="223"/>
      <c r="J52" s="223"/>
      <c r="K52" s="8"/>
      <c r="L52" s="10"/>
    </row>
    <row r="53" spans="2:12" ht="19.5" customHeight="1" x14ac:dyDescent="0.35">
      <c r="B53" s="188" t="str">
        <f t="shared" ref="B53:H53" si="29">B30</f>
        <v>KOTA LUMAYAN</v>
      </c>
      <c r="C53" s="178" t="str">
        <f t="shared" si="29"/>
        <v>191N</v>
      </c>
      <c r="D53" s="80">
        <f t="shared" si="29"/>
        <v>46226</v>
      </c>
      <c r="E53" s="80">
        <f t="shared" si="29"/>
        <v>46233</v>
      </c>
      <c r="F53" s="64">
        <f t="shared" si="29"/>
        <v>46233</v>
      </c>
      <c r="G53" s="64">
        <f t="shared" si="29"/>
        <v>46240</v>
      </c>
      <c r="H53" s="64">
        <f t="shared" si="29"/>
        <v>46251</v>
      </c>
      <c r="I53" s="64">
        <f>G53+28</f>
        <v>46268</v>
      </c>
      <c r="J53" s="65">
        <f>H53+28</f>
        <v>46279</v>
      </c>
      <c r="K53" s="8"/>
      <c r="L53" s="10"/>
    </row>
    <row r="54" spans="2:12" ht="19.5" customHeight="1" x14ac:dyDescent="0.35">
      <c r="B54" s="21" t="str">
        <f>B31</f>
        <v>OOCL BRISBANE</v>
      </c>
      <c r="C54" s="119" t="str">
        <f>C31</f>
        <v>251N</v>
      </c>
      <c r="D54" s="83">
        <f>D31</f>
        <v>46231</v>
      </c>
      <c r="E54" s="83">
        <f t="shared" ref="E54" si="30">F54</f>
        <v>46237</v>
      </c>
      <c r="F54" s="33">
        <v>46237</v>
      </c>
      <c r="G54" s="33">
        <v>46245</v>
      </c>
      <c r="H54" s="33">
        <v>46256</v>
      </c>
      <c r="I54" s="33">
        <f t="shared" ref="I54:J56" si="31">G54+28</f>
        <v>46273</v>
      </c>
      <c r="J54" s="30">
        <f t="shared" si="31"/>
        <v>46284</v>
      </c>
      <c r="K54" s="8"/>
      <c r="L54" s="10"/>
    </row>
    <row r="55" spans="2:12" ht="19.5" customHeight="1" x14ac:dyDescent="0.35">
      <c r="B55" s="21" t="s">
        <v>96</v>
      </c>
      <c r="C55" s="147" t="s">
        <v>109</v>
      </c>
      <c r="D55" s="83">
        <f>F55-7</f>
        <v>46234</v>
      </c>
      <c r="E55" s="83">
        <f>F55</f>
        <v>46241</v>
      </c>
      <c r="F55" s="33">
        <v>46241</v>
      </c>
      <c r="G55" s="33">
        <v>46248</v>
      </c>
      <c r="H55" s="33">
        <v>46262</v>
      </c>
      <c r="I55" s="33">
        <f t="shared" si="31"/>
        <v>46276</v>
      </c>
      <c r="J55" s="30">
        <f t="shared" si="31"/>
        <v>46290</v>
      </c>
      <c r="K55" s="8"/>
      <c r="L55" s="10"/>
    </row>
    <row r="56" spans="2:12" ht="19.5" customHeight="1" thickBot="1" x14ac:dyDescent="0.4">
      <c r="B56" s="22" t="s">
        <v>112</v>
      </c>
      <c r="C56" s="148" t="s">
        <v>110</v>
      </c>
      <c r="D56" s="18">
        <f t="shared" ref="D56" si="32">F56-7</f>
        <v>46241</v>
      </c>
      <c r="E56" s="18">
        <f t="shared" ref="E56" si="33">F56</f>
        <v>46248</v>
      </c>
      <c r="F56" s="28">
        <v>46248</v>
      </c>
      <c r="G56" s="28">
        <v>46255</v>
      </c>
      <c r="H56" s="28">
        <v>46269</v>
      </c>
      <c r="I56" s="28">
        <f t="shared" si="31"/>
        <v>46283</v>
      </c>
      <c r="J56" s="31">
        <f t="shared" si="31"/>
        <v>46297</v>
      </c>
      <c r="K56" s="8"/>
      <c r="L56" s="10"/>
    </row>
    <row r="57" spans="2:12" ht="18" customHeight="1" x14ac:dyDescent="0.35">
      <c r="B57" s="40"/>
      <c r="C57" s="91"/>
      <c r="D57" s="91"/>
      <c r="E57" s="91"/>
      <c r="F57" s="90"/>
      <c r="G57" s="43"/>
      <c r="H57" s="43"/>
      <c r="I57" s="43"/>
      <c r="J57" s="43"/>
      <c r="K57" s="43"/>
      <c r="L57" s="8"/>
    </row>
    <row r="58" spans="2:12" ht="18" customHeight="1" x14ac:dyDescent="0.35">
      <c r="B58" s="40"/>
      <c r="C58" s="41"/>
      <c r="D58" s="41"/>
      <c r="E58" s="41"/>
      <c r="F58" s="42"/>
      <c r="G58" s="43"/>
      <c r="H58" s="43"/>
      <c r="I58" s="43"/>
      <c r="J58" s="43"/>
      <c r="K58" s="43"/>
      <c r="L58" s="8"/>
    </row>
    <row r="59" spans="2:12" ht="25.5" customHeight="1" thickBot="1" x14ac:dyDescent="0.65">
      <c r="B59" s="208" t="s">
        <v>18</v>
      </c>
      <c r="C59" s="208"/>
      <c r="D59" s="208"/>
      <c r="E59" s="208"/>
      <c r="F59" s="208"/>
      <c r="G59" s="208"/>
      <c r="H59" s="208"/>
      <c r="I59" s="208"/>
      <c r="J59" s="208"/>
      <c r="K59" s="171"/>
      <c r="L59" s="8"/>
    </row>
    <row r="60" spans="2:12" ht="18" customHeight="1" thickBot="1" x14ac:dyDescent="0.35">
      <c r="B60" s="274" t="s">
        <v>3</v>
      </c>
      <c r="C60" s="232" t="s">
        <v>4</v>
      </c>
      <c r="D60" s="211" t="s">
        <v>56</v>
      </c>
      <c r="E60" s="211" t="s">
        <v>59</v>
      </c>
      <c r="F60" s="222" t="s">
        <v>25</v>
      </c>
      <c r="G60" s="222" t="s">
        <v>26</v>
      </c>
      <c r="H60" s="222" t="s">
        <v>15</v>
      </c>
      <c r="I60" s="222" t="s">
        <v>43</v>
      </c>
      <c r="J60" s="222" t="s">
        <v>19</v>
      </c>
      <c r="K60" s="8"/>
      <c r="L60" s="10"/>
    </row>
    <row r="61" spans="2:12" ht="18" customHeight="1" thickBot="1" x14ac:dyDescent="0.35">
      <c r="B61" s="268"/>
      <c r="C61" s="269"/>
      <c r="D61" s="218"/>
      <c r="E61" s="218"/>
      <c r="F61" s="272"/>
      <c r="G61" s="272"/>
      <c r="H61" s="272"/>
      <c r="I61" s="223"/>
      <c r="J61" s="272"/>
      <c r="K61" s="8"/>
      <c r="L61" s="10"/>
    </row>
    <row r="62" spans="2:12" ht="19.5" customHeight="1" x14ac:dyDescent="0.35">
      <c r="B62" s="188" t="str">
        <f t="shared" ref="B62:H65" si="34">B53</f>
        <v>KOTA LUMAYAN</v>
      </c>
      <c r="C62" s="178" t="str">
        <f t="shared" si="34"/>
        <v>191N</v>
      </c>
      <c r="D62" s="80">
        <f t="shared" si="34"/>
        <v>46226</v>
      </c>
      <c r="E62" s="80">
        <f t="shared" si="34"/>
        <v>46233</v>
      </c>
      <c r="F62" s="64">
        <f t="shared" si="34"/>
        <v>46233</v>
      </c>
      <c r="G62" s="64">
        <f t="shared" si="34"/>
        <v>46240</v>
      </c>
      <c r="H62" s="64">
        <f t="shared" si="34"/>
        <v>46251</v>
      </c>
      <c r="I62" s="64">
        <f>G62+48</f>
        <v>46288</v>
      </c>
      <c r="J62" s="65">
        <f>G62+45</f>
        <v>46285</v>
      </c>
      <c r="K62" s="8"/>
      <c r="L62" s="10"/>
    </row>
    <row r="63" spans="2:12" ht="19.5" customHeight="1" x14ac:dyDescent="0.35">
      <c r="B63" s="21" t="str">
        <f t="shared" si="34"/>
        <v>OOCL BRISBANE</v>
      </c>
      <c r="C63" s="119" t="str">
        <f t="shared" si="34"/>
        <v>251N</v>
      </c>
      <c r="D63" s="83">
        <f t="shared" si="34"/>
        <v>46231</v>
      </c>
      <c r="E63" s="83">
        <f t="shared" si="34"/>
        <v>46237</v>
      </c>
      <c r="F63" s="33">
        <f t="shared" si="34"/>
        <v>46237</v>
      </c>
      <c r="G63" s="33">
        <f t="shared" si="34"/>
        <v>46245</v>
      </c>
      <c r="H63" s="33">
        <f t="shared" si="34"/>
        <v>46256</v>
      </c>
      <c r="I63" s="33">
        <f t="shared" ref="I63:I65" si="35">G63+48</f>
        <v>46293</v>
      </c>
      <c r="J63" s="30">
        <f t="shared" ref="J63:J65" si="36">G63+45</f>
        <v>46290</v>
      </c>
      <c r="K63" s="8"/>
      <c r="L63" s="10"/>
    </row>
    <row r="64" spans="2:12" ht="19.5" customHeight="1" x14ac:dyDescent="0.35">
      <c r="B64" s="21" t="str">
        <f t="shared" si="34"/>
        <v>OOCL YOKOHAMA</v>
      </c>
      <c r="C64" s="119" t="str">
        <f t="shared" si="34"/>
        <v>213N</v>
      </c>
      <c r="D64" s="83">
        <f t="shared" si="34"/>
        <v>46234</v>
      </c>
      <c r="E64" s="83">
        <f t="shared" si="34"/>
        <v>46241</v>
      </c>
      <c r="F64" s="33">
        <f t="shared" si="34"/>
        <v>46241</v>
      </c>
      <c r="G64" s="33">
        <f t="shared" si="34"/>
        <v>46248</v>
      </c>
      <c r="H64" s="33">
        <f t="shared" si="34"/>
        <v>46262</v>
      </c>
      <c r="I64" s="33">
        <f t="shared" si="35"/>
        <v>46296</v>
      </c>
      <c r="J64" s="30">
        <f t="shared" si="36"/>
        <v>46293</v>
      </c>
      <c r="K64" s="8"/>
      <c r="L64" s="10"/>
    </row>
    <row r="65" spans="2:12" ht="19.5" customHeight="1" thickBot="1" x14ac:dyDescent="0.4">
      <c r="B65" s="22" t="str">
        <f t="shared" si="34"/>
        <v>KAOTA LARIS</v>
      </c>
      <c r="C65" s="106" t="str">
        <f t="shared" si="34"/>
        <v>101N</v>
      </c>
      <c r="D65" s="18">
        <f t="shared" si="34"/>
        <v>46241</v>
      </c>
      <c r="E65" s="18">
        <f t="shared" si="34"/>
        <v>46248</v>
      </c>
      <c r="F65" s="28">
        <f t="shared" si="34"/>
        <v>46248</v>
      </c>
      <c r="G65" s="28">
        <f t="shared" si="34"/>
        <v>46255</v>
      </c>
      <c r="H65" s="28">
        <f t="shared" si="34"/>
        <v>46269</v>
      </c>
      <c r="I65" s="28">
        <f t="shared" si="35"/>
        <v>46303</v>
      </c>
      <c r="J65" s="31">
        <f t="shared" si="36"/>
        <v>46300</v>
      </c>
      <c r="K65" s="8"/>
      <c r="L65" s="10"/>
    </row>
    <row r="66" spans="2:12" ht="20.25" customHeight="1" x14ac:dyDescent="0.35">
      <c r="B66" s="40"/>
      <c r="C66" s="41"/>
      <c r="D66" s="41"/>
      <c r="E66" s="41"/>
      <c r="F66" s="46"/>
      <c r="G66" s="43"/>
      <c r="H66" s="43"/>
      <c r="I66" s="43"/>
      <c r="J66" s="43"/>
      <c r="K66" s="43"/>
      <c r="L66" s="8"/>
    </row>
    <row r="67" spans="2:12" ht="24.75" customHeight="1" thickBot="1" x14ac:dyDescent="0.65">
      <c r="B67" s="208" t="s">
        <v>20</v>
      </c>
      <c r="C67" s="208"/>
      <c r="D67" s="208"/>
      <c r="E67" s="208"/>
      <c r="F67" s="208"/>
      <c r="G67" s="208"/>
      <c r="H67" s="208"/>
      <c r="I67" s="208"/>
      <c r="J67" s="208"/>
      <c r="K67" s="208"/>
      <c r="L67" s="8"/>
    </row>
    <row r="68" spans="2:12" ht="20.25" customHeight="1" thickBot="1" x14ac:dyDescent="0.35">
      <c r="B68" s="274" t="s">
        <v>3</v>
      </c>
      <c r="C68" s="232" t="s">
        <v>4</v>
      </c>
      <c r="D68" s="211" t="s">
        <v>56</v>
      </c>
      <c r="E68" s="211" t="s">
        <v>59</v>
      </c>
      <c r="F68" s="222" t="s">
        <v>25</v>
      </c>
      <c r="G68" s="222" t="s">
        <v>26</v>
      </c>
      <c r="H68" s="222" t="s">
        <v>15</v>
      </c>
      <c r="I68" s="213" t="s">
        <v>60</v>
      </c>
      <c r="J68" s="222" t="s">
        <v>61</v>
      </c>
      <c r="K68" s="222" t="s">
        <v>42</v>
      </c>
      <c r="L68" s="8"/>
    </row>
    <row r="69" spans="2:12" ht="20.25" customHeight="1" thickBot="1" x14ac:dyDescent="0.35">
      <c r="B69" s="268"/>
      <c r="C69" s="269"/>
      <c r="D69" s="218"/>
      <c r="E69" s="218"/>
      <c r="F69" s="272"/>
      <c r="G69" s="272"/>
      <c r="H69" s="272"/>
      <c r="I69" s="219"/>
      <c r="J69" s="213"/>
      <c r="K69" s="224"/>
      <c r="L69" s="8"/>
    </row>
    <row r="70" spans="2:12" ht="19.5" customHeight="1" x14ac:dyDescent="0.35">
      <c r="B70" s="21" t="str">
        <f t="shared" ref="B70:H73" si="37">B62</f>
        <v>KOTA LUMAYAN</v>
      </c>
      <c r="C70" s="119" t="str">
        <f t="shared" si="37"/>
        <v>191N</v>
      </c>
      <c r="D70" s="83">
        <f t="shared" si="37"/>
        <v>46226</v>
      </c>
      <c r="E70" s="83">
        <f t="shared" si="37"/>
        <v>46233</v>
      </c>
      <c r="F70" s="33">
        <f t="shared" si="37"/>
        <v>46233</v>
      </c>
      <c r="G70" s="33">
        <f t="shared" si="37"/>
        <v>46240</v>
      </c>
      <c r="H70" s="33">
        <f t="shared" si="37"/>
        <v>46251</v>
      </c>
      <c r="I70" s="33">
        <f>G70+45</f>
        <v>46285</v>
      </c>
      <c r="J70" s="64">
        <f>G70+48</f>
        <v>46288</v>
      </c>
      <c r="K70" s="65">
        <f>G70+51</f>
        <v>46291</v>
      </c>
      <c r="L70" s="8"/>
    </row>
    <row r="71" spans="2:12" ht="19.5" customHeight="1" x14ac:dyDescent="0.35">
      <c r="B71" s="21" t="str">
        <f t="shared" si="37"/>
        <v>OOCL BRISBANE</v>
      </c>
      <c r="C71" s="119" t="str">
        <f t="shared" si="37"/>
        <v>251N</v>
      </c>
      <c r="D71" s="83">
        <f t="shared" si="37"/>
        <v>46231</v>
      </c>
      <c r="E71" s="83">
        <f t="shared" si="37"/>
        <v>46237</v>
      </c>
      <c r="F71" s="33">
        <f t="shared" si="37"/>
        <v>46237</v>
      </c>
      <c r="G71" s="33">
        <f t="shared" si="37"/>
        <v>46245</v>
      </c>
      <c r="H71" s="33">
        <f t="shared" si="37"/>
        <v>46256</v>
      </c>
      <c r="I71" s="33">
        <f t="shared" ref="I71:I73" si="38">G71+45</f>
        <v>46290</v>
      </c>
      <c r="J71" s="33">
        <f t="shared" ref="J71:J73" si="39">G71+48</f>
        <v>46293</v>
      </c>
      <c r="K71" s="30">
        <f>G71+51</f>
        <v>46296</v>
      </c>
      <c r="L71" s="8"/>
    </row>
    <row r="72" spans="2:12" ht="19.5" customHeight="1" x14ac:dyDescent="0.35">
      <c r="B72" s="21" t="str">
        <f t="shared" si="37"/>
        <v>OOCL YOKOHAMA</v>
      </c>
      <c r="C72" s="119" t="str">
        <f t="shared" si="37"/>
        <v>213N</v>
      </c>
      <c r="D72" s="83">
        <f t="shared" si="37"/>
        <v>46234</v>
      </c>
      <c r="E72" s="83">
        <f t="shared" si="37"/>
        <v>46241</v>
      </c>
      <c r="F72" s="33">
        <f t="shared" si="37"/>
        <v>46241</v>
      </c>
      <c r="G72" s="33">
        <f t="shared" si="37"/>
        <v>46248</v>
      </c>
      <c r="H72" s="33">
        <f t="shared" si="37"/>
        <v>46262</v>
      </c>
      <c r="I72" s="33">
        <f t="shared" si="38"/>
        <v>46293</v>
      </c>
      <c r="J72" s="33">
        <f t="shared" si="39"/>
        <v>46296</v>
      </c>
      <c r="K72" s="30">
        <f>G72+51</f>
        <v>46299</v>
      </c>
      <c r="L72" s="8"/>
    </row>
    <row r="73" spans="2:12" ht="19.5" customHeight="1" thickBot="1" x14ac:dyDescent="0.4">
      <c r="B73" s="22" t="str">
        <f t="shared" si="37"/>
        <v>KAOTA LARIS</v>
      </c>
      <c r="C73" s="106" t="str">
        <f t="shared" si="37"/>
        <v>101N</v>
      </c>
      <c r="D73" s="18">
        <f t="shared" si="37"/>
        <v>46241</v>
      </c>
      <c r="E73" s="18">
        <f t="shared" si="37"/>
        <v>46248</v>
      </c>
      <c r="F73" s="28">
        <f t="shared" si="37"/>
        <v>46248</v>
      </c>
      <c r="G73" s="28">
        <f t="shared" si="37"/>
        <v>46255</v>
      </c>
      <c r="H73" s="28">
        <f t="shared" si="37"/>
        <v>46269</v>
      </c>
      <c r="I73" s="28">
        <f t="shared" si="38"/>
        <v>46300</v>
      </c>
      <c r="J73" s="28">
        <f t="shared" si="39"/>
        <v>46303</v>
      </c>
      <c r="K73" s="31">
        <f t="shared" ref="K73" si="40">G73+51</f>
        <v>46306</v>
      </c>
      <c r="L73" s="8"/>
    </row>
    <row r="74" spans="2:12" ht="20.25" customHeight="1" x14ac:dyDescent="0.35">
      <c r="B74" s="40"/>
      <c r="C74" s="41"/>
      <c r="D74" s="41"/>
      <c r="E74" s="41"/>
      <c r="F74" s="46"/>
      <c r="G74" s="43"/>
      <c r="H74" s="43"/>
      <c r="I74" s="43"/>
      <c r="J74" s="43"/>
      <c r="K74" s="43"/>
      <c r="L74" s="8"/>
    </row>
    <row r="75" spans="2:12" ht="20.25" customHeight="1" x14ac:dyDescent="0.35">
      <c r="B75" s="40"/>
      <c r="C75" s="41"/>
      <c r="D75" s="41"/>
      <c r="E75" s="41"/>
      <c r="F75" s="46"/>
      <c r="G75" s="43"/>
      <c r="H75" s="43"/>
      <c r="I75" s="43"/>
      <c r="J75" s="43"/>
      <c r="K75" s="43"/>
      <c r="L75" s="8"/>
    </row>
    <row r="76" spans="2:12" ht="20.25" customHeight="1" x14ac:dyDescent="0.35">
      <c r="B76" s="40"/>
      <c r="C76" s="41"/>
      <c r="D76" s="41"/>
      <c r="E76" s="41"/>
      <c r="F76" s="46"/>
      <c r="G76" s="43"/>
      <c r="H76" s="43"/>
      <c r="I76" s="43"/>
      <c r="J76" s="43"/>
      <c r="K76" s="43"/>
      <c r="L76" s="8"/>
    </row>
    <row r="77" spans="2:12" ht="20.25" customHeight="1" x14ac:dyDescent="0.35">
      <c r="B77" s="40"/>
      <c r="C77" s="41"/>
      <c r="D77" s="41"/>
      <c r="E77" s="41"/>
      <c r="F77" s="46"/>
      <c r="G77" s="43"/>
      <c r="H77" s="43"/>
      <c r="I77" s="43"/>
      <c r="J77" s="43"/>
      <c r="K77" s="43"/>
      <c r="L77" s="8"/>
    </row>
    <row r="78" spans="2:12" ht="20.25" customHeight="1" x14ac:dyDescent="0.35">
      <c r="B78" s="40"/>
      <c r="C78" s="41"/>
      <c r="D78" s="41"/>
      <c r="E78" s="41"/>
      <c r="F78" s="46"/>
      <c r="G78" s="43"/>
      <c r="H78" s="43"/>
      <c r="I78" s="43"/>
      <c r="J78" s="43"/>
      <c r="K78" s="43"/>
      <c r="L78" s="8"/>
    </row>
    <row r="79" spans="2:12" ht="20.25" customHeight="1" x14ac:dyDescent="0.35">
      <c r="B79" s="40"/>
      <c r="C79" s="41"/>
      <c r="D79" s="41"/>
      <c r="E79" s="41"/>
      <c r="F79" s="46"/>
      <c r="G79" s="43"/>
      <c r="H79" s="43"/>
      <c r="I79" s="43"/>
      <c r="J79" s="43"/>
      <c r="K79" s="43"/>
      <c r="L79" s="8"/>
    </row>
    <row r="80" spans="2:12" ht="20.25" customHeight="1" x14ac:dyDescent="0.35">
      <c r="B80" s="40"/>
      <c r="C80" s="41"/>
      <c r="D80" s="41"/>
      <c r="E80" s="41"/>
      <c r="F80" s="46"/>
      <c r="G80" s="43"/>
      <c r="H80" s="43"/>
      <c r="I80" s="43"/>
      <c r="J80" s="43"/>
      <c r="K80" s="43"/>
      <c r="L80" s="8"/>
    </row>
    <row r="81" spans="2:12" ht="20.25" customHeight="1" x14ac:dyDescent="0.35">
      <c r="B81" s="40"/>
      <c r="C81" s="41"/>
      <c r="D81" s="41"/>
      <c r="E81" s="41"/>
      <c r="F81" s="46"/>
      <c r="G81" s="43"/>
      <c r="H81" s="43"/>
      <c r="I81" s="43"/>
      <c r="J81" s="43"/>
      <c r="K81" s="43"/>
      <c r="L81" s="8"/>
    </row>
    <row r="82" spans="2:12" ht="20.25" customHeight="1" x14ac:dyDescent="0.35">
      <c r="B82" s="40"/>
      <c r="C82" s="41"/>
      <c r="D82" s="41"/>
      <c r="E82" s="41"/>
      <c r="F82" s="46"/>
      <c r="G82" s="43"/>
      <c r="H82" s="43"/>
      <c r="I82" s="43"/>
      <c r="J82" s="43"/>
      <c r="K82" s="43"/>
      <c r="L82" s="8"/>
    </row>
    <row r="83" spans="2:12" ht="20.25" customHeight="1" x14ac:dyDescent="0.35">
      <c r="B83" s="40"/>
      <c r="C83" s="41"/>
      <c r="D83" s="41"/>
      <c r="E83" s="41"/>
      <c r="F83" s="46"/>
      <c r="G83" s="43"/>
      <c r="H83" s="43"/>
      <c r="I83" s="43"/>
      <c r="J83" s="43"/>
      <c r="K83" s="43"/>
      <c r="L83" s="8"/>
    </row>
    <row r="84" spans="2:12" ht="20.25" customHeight="1" x14ac:dyDescent="0.35">
      <c r="B84" s="40"/>
      <c r="C84" s="41"/>
      <c r="D84" s="41"/>
      <c r="E84" s="41"/>
      <c r="F84" s="46"/>
      <c r="G84" s="43"/>
      <c r="H84" s="43"/>
      <c r="I84" s="43"/>
      <c r="J84" s="43"/>
      <c r="K84" s="43"/>
      <c r="L84" s="8"/>
    </row>
    <row r="85" spans="2:12" ht="20.25" customHeight="1" x14ac:dyDescent="0.35">
      <c r="B85" s="40"/>
      <c r="C85" s="41"/>
      <c r="D85" s="41"/>
      <c r="E85" s="41"/>
      <c r="F85" s="46"/>
      <c r="G85" s="43"/>
      <c r="H85" s="43"/>
      <c r="I85" s="43"/>
      <c r="J85" s="43"/>
      <c r="K85" s="43"/>
      <c r="L85" s="8"/>
    </row>
    <row r="86" spans="2:12" ht="12.75" customHeight="1" x14ac:dyDescent="0.25">
      <c r="B86" s="37"/>
      <c r="C86" s="38"/>
      <c r="D86" s="38"/>
      <c r="E86" s="38"/>
      <c r="F86" s="39"/>
      <c r="G86" s="39"/>
      <c r="H86" s="29"/>
      <c r="I86" s="29"/>
      <c r="J86" s="34"/>
      <c r="K86" s="8"/>
      <c r="L86" s="8"/>
    </row>
    <row r="87" spans="2:12" ht="24.75" customHeight="1" thickBot="1" x14ac:dyDescent="0.65">
      <c r="B87" s="205" t="s">
        <v>21</v>
      </c>
      <c r="C87" s="205"/>
      <c r="D87" s="205"/>
      <c r="E87" s="205"/>
      <c r="F87" s="205"/>
      <c r="G87" s="205"/>
      <c r="H87" s="205"/>
      <c r="I87" s="205"/>
      <c r="J87" s="205"/>
      <c r="K87" s="11"/>
      <c r="L87" s="8"/>
    </row>
    <row r="88" spans="2:12" ht="12.75" customHeight="1" thickBot="1" x14ac:dyDescent="0.35">
      <c r="B88" s="274" t="s">
        <v>3</v>
      </c>
      <c r="C88" s="232" t="s">
        <v>4</v>
      </c>
      <c r="D88" s="211" t="s">
        <v>59</v>
      </c>
      <c r="E88" s="222" t="s">
        <v>25</v>
      </c>
      <c r="F88" s="222" t="s">
        <v>26</v>
      </c>
      <c r="G88" s="222" t="s">
        <v>22</v>
      </c>
      <c r="H88" s="228"/>
      <c r="I88" s="173"/>
      <c r="J88" s="8"/>
      <c r="K88" s="8"/>
      <c r="L88" s="8"/>
    </row>
    <row r="89" spans="2:12" ht="44.25" customHeight="1" thickBot="1" x14ac:dyDescent="0.35">
      <c r="B89" s="268"/>
      <c r="C89" s="269"/>
      <c r="D89" s="218"/>
      <c r="E89" s="272"/>
      <c r="F89" s="272"/>
      <c r="G89" s="272"/>
      <c r="H89" s="228"/>
      <c r="I89" s="174"/>
      <c r="J89" s="8"/>
      <c r="K89" s="8"/>
      <c r="L89" s="8"/>
    </row>
    <row r="90" spans="2:12" ht="20.25" customHeight="1" x14ac:dyDescent="0.35">
      <c r="B90" s="78" t="s">
        <v>70</v>
      </c>
      <c r="C90" s="119">
        <v>2615</v>
      </c>
      <c r="D90" s="33">
        <f>E90</f>
        <v>46232</v>
      </c>
      <c r="E90" s="33">
        <v>46232</v>
      </c>
      <c r="F90" s="33">
        <v>46239</v>
      </c>
      <c r="G90" s="30">
        <v>46245</v>
      </c>
      <c r="H90" s="43"/>
      <c r="I90" s="43"/>
      <c r="J90" s="8"/>
      <c r="K90" s="8"/>
      <c r="L90" s="8"/>
    </row>
    <row r="91" spans="2:12" ht="20.25" customHeight="1" x14ac:dyDescent="0.35">
      <c r="B91" s="78" t="s">
        <v>69</v>
      </c>
      <c r="C91" s="119">
        <v>2615</v>
      </c>
      <c r="D91" s="33">
        <f>E91</f>
        <v>46239</v>
      </c>
      <c r="E91" s="33">
        <v>46239</v>
      </c>
      <c r="F91" s="33">
        <v>46243</v>
      </c>
      <c r="G91" s="30">
        <v>46252</v>
      </c>
      <c r="H91" s="43"/>
      <c r="I91" s="43"/>
      <c r="J91" s="8"/>
      <c r="K91" s="8"/>
      <c r="L91" s="8"/>
    </row>
    <row r="92" spans="2:12" ht="20.25" customHeight="1" x14ac:dyDescent="0.35">
      <c r="B92" s="78" t="s">
        <v>123</v>
      </c>
      <c r="C92" s="119">
        <v>2615</v>
      </c>
      <c r="D92" s="33">
        <f>E92</f>
        <v>46246</v>
      </c>
      <c r="E92" s="33">
        <v>46246</v>
      </c>
      <c r="F92" s="33">
        <v>46250</v>
      </c>
      <c r="G92" s="30">
        <v>46259</v>
      </c>
      <c r="H92" s="43"/>
      <c r="I92" s="43"/>
      <c r="J92" s="8"/>
      <c r="K92" s="8"/>
      <c r="L92" s="8"/>
    </row>
    <row r="93" spans="2:12" ht="20.25" customHeight="1" x14ac:dyDescent="0.35">
      <c r="B93" s="78" t="s">
        <v>67</v>
      </c>
      <c r="C93" s="119">
        <v>2617</v>
      </c>
      <c r="D93" s="33">
        <v>46251</v>
      </c>
      <c r="E93" s="33">
        <v>46251</v>
      </c>
      <c r="F93" s="33">
        <v>46258</v>
      </c>
      <c r="G93" s="30">
        <v>46267</v>
      </c>
      <c r="H93" s="43"/>
      <c r="I93" s="43"/>
      <c r="J93" s="8"/>
      <c r="K93" s="8"/>
      <c r="L93" s="8"/>
    </row>
    <row r="94" spans="2:12" ht="20.25" customHeight="1" thickBot="1" x14ac:dyDescent="0.4">
      <c r="B94" s="77" t="s">
        <v>70</v>
      </c>
      <c r="C94" s="106">
        <v>2617</v>
      </c>
      <c r="D94" s="28">
        <v>46258</v>
      </c>
      <c r="E94" s="28">
        <v>46258</v>
      </c>
      <c r="F94" s="28">
        <v>46265</v>
      </c>
      <c r="G94" s="31">
        <v>46274</v>
      </c>
      <c r="H94" s="43"/>
      <c r="I94" s="43"/>
      <c r="J94" s="8"/>
      <c r="K94" s="8"/>
      <c r="L94" s="8"/>
    </row>
    <row r="95" spans="2:12" ht="18" customHeight="1" x14ac:dyDescent="0.25">
      <c r="B95" s="37"/>
      <c r="C95" s="38"/>
      <c r="D95" s="38"/>
      <c r="E95" s="38"/>
      <c r="F95" s="39"/>
      <c r="G95" s="39"/>
      <c r="H95" s="29"/>
      <c r="I95" s="29"/>
      <c r="J95" s="34"/>
      <c r="K95" s="8"/>
      <c r="L95" s="8"/>
    </row>
    <row r="96" spans="2:12" ht="18" customHeight="1" x14ac:dyDescent="0.25">
      <c r="B96" s="37"/>
      <c r="C96" s="38"/>
      <c r="D96" s="38"/>
      <c r="E96" s="38"/>
      <c r="F96" s="39"/>
      <c r="G96" s="39"/>
      <c r="H96" s="29"/>
      <c r="I96" s="29"/>
      <c r="J96" s="34"/>
      <c r="K96" s="8"/>
      <c r="L96" s="8"/>
    </row>
    <row r="97" spans="2:12" ht="18" customHeight="1" x14ac:dyDescent="0.25">
      <c r="B97" s="37"/>
      <c r="C97" s="38"/>
      <c r="D97" s="38"/>
      <c r="E97" s="38"/>
      <c r="F97" s="39"/>
      <c r="G97" s="39"/>
      <c r="H97" s="29"/>
      <c r="I97" s="29"/>
      <c r="J97" s="34"/>
      <c r="K97" s="8"/>
      <c r="L97" s="8"/>
    </row>
    <row r="98" spans="2:12" ht="18" customHeight="1" x14ac:dyDescent="0.25">
      <c r="B98" s="37"/>
      <c r="C98" s="38"/>
      <c r="D98" s="38"/>
      <c r="E98" s="38"/>
      <c r="F98" s="39"/>
      <c r="G98" s="39"/>
      <c r="H98" s="29"/>
      <c r="I98" s="29"/>
      <c r="J98" s="34"/>
      <c r="K98" s="8"/>
      <c r="L98" s="8"/>
    </row>
    <row r="99" spans="2:12" ht="18" customHeight="1" x14ac:dyDescent="0.25">
      <c r="B99" s="37"/>
      <c r="C99" s="38"/>
      <c r="D99" s="38"/>
      <c r="E99" s="38"/>
      <c r="F99" s="39"/>
      <c r="G99" s="39"/>
      <c r="H99" s="29"/>
      <c r="I99" s="29"/>
      <c r="J99" s="34"/>
      <c r="K99" s="8"/>
      <c r="L99" s="8"/>
    </row>
    <row r="100" spans="2:12" ht="18" customHeight="1" x14ac:dyDescent="0.25">
      <c r="B100" s="37"/>
      <c r="C100" s="38"/>
      <c r="D100" s="38"/>
      <c r="E100" s="38"/>
      <c r="F100" s="39"/>
      <c r="G100" s="39"/>
      <c r="H100" s="29"/>
      <c r="I100" s="29"/>
      <c r="J100" s="34"/>
      <c r="K100" s="8"/>
      <c r="L100" s="8"/>
    </row>
    <row r="101" spans="2:12" ht="18" customHeight="1" x14ac:dyDescent="0.25">
      <c r="B101" s="37"/>
      <c r="C101" s="38"/>
      <c r="D101" s="38"/>
      <c r="E101" s="38"/>
      <c r="F101" s="39"/>
      <c r="G101" s="39"/>
      <c r="H101" s="29"/>
      <c r="I101" s="29"/>
      <c r="J101" s="34"/>
      <c r="K101" s="8"/>
      <c r="L101" s="8"/>
    </row>
    <row r="102" spans="2:12" ht="18" customHeight="1" x14ac:dyDescent="0.25">
      <c r="B102" s="37"/>
      <c r="C102" s="38"/>
      <c r="D102" s="38"/>
      <c r="E102" s="38"/>
      <c r="F102" s="39"/>
      <c r="G102" s="39"/>
      <c r="H102" s="29"/>
      <c r="I102" s="29"/>
      <c r="J102" s="34"/>
      <c r="K102" s="8"/>
      <c r="L102" s="8"/>
    </row>
    <row r="103" spans="2:12" ht="18" customHeight="1" x14ac:dyDescent="0.25">
      <c r="B103" s="37"/>
      <c r="C103" s="38"/>
      <c r="D103" s="38"/>
      <c r="E103" s="38"/>
      <c r="F103" s="39"/>
      <c r="G103" s="39"/>
      <c r="H103" s="29"/>
      <c r="I103" s="29"/>
      <c r="J103" s="44"/>
      <c r="K103" s="44"/>
      <c r="L103" s="44"/>
    </row>
    <row r="104" spans="2:12" ht="18" customHeight="1" x14ac:dyDescent="0.25">
      <c r="B104" s="37"/>
      <c r="C104" s="38"/>
      <c r="D104" s="38"/>
      <c r="E104" s="38"/>
      <c r="F104" s="39"/>
      <c r="G104" s="39"/>
      <c r="H104" s="29"/>
      <c r="I104" s="29"/>
      <c r="J104" s="44"/>
      <c r="K104" s="44"/>
      <c r="L104" s="44"/>
    </row>
    <row r="105" spans="2:12" ht="18" customHeight="1" x14ac:dyDescent="0.25">
      <c r="B105" s="37"/>
      <c r="C105" s="47"/>
      <c r="D105" s="47"/>
      <c r="E105" s="47"/>
      <c r="F105" s="39"/>
      <c r="G105" s="39"/>
      <c r="H105" s="29"/>
      <c r="I105" s="29"/>
      <c r="J105" s="44"/>
      <c r="K105" s="44"/>
      <c r="L105" s="44"/>
    </row>
    <row r="106" spans="2:12" ht="18" customHeight="1" x14ac:dyDescent="0.25">
      <c r="B106" s="37"/>
      <c r="C106" s="47"/>
      <c r="D106" s="47"/>
      <c r="E106" s="47"/>
      <c r="F106" s="39"/>
      <c r="G106" s="39"/>
      <c r="H106" s="29"/>
      <c r="I106" s="29"/>
      <c r="J106" s="44"/>
      <c r="K106" s="44"/>
      <c r="L106" s="44"/>
    </row>
    <row r="107" spans="2:12" ht="18" customHeight="1" x14ac:dyDescent="0.3">
      <c r="B107" s="47"/>
      <c r="C107" s="47"/>
      <c r="D107" s="47"/>
      <c r="E107" s="47"/>
      <c r="F107" s="8"/>
      <c r="G107" s="8"/>
      <c r="H107" s="8"/>
      <c r="I107" s="8"/>
      <c r="J107" s="8"/>
      <c r="K107" s="8"/>
      <c r="L107" s="8"/>
    </row>
    <row r="108" spans="2:12" ht="18" customHeight="1" x14ac:dyDescent="0.3">
      <c r="B108" s="47"/>
      <c r="C108" s="47"/>
      <c r="D108" s="47"/>
      <c r="E108" s="47"/>
      <c r="F108" s="8"/>
      <c r="G108" s="8"/>
      <c r="H108" s="8"/>
      <c r="I108" s="8"/>
      <c r="J108" s="8"/>
      <c r="K108" s="8"/>
      <c r="L108" s="8"/>
    </row>
    <row r="109" spans="2:12" ht="18" customHeight="1" x14ac:dyDescent="0.3">
      <c r="B109" s="6"/>
      <c r="C109" s="6"/>
      <c r="D109" s="6"/>
      <c r="E109" s="6"/>
      <c r="F109" s="7"/>
      <c r="G109" s="7"/>
      <c r="H109" s="7"/>
      <c r="I109" s="7"/>
      <c r="J109" s="7"/>
      <c r="K109" s="45"/>
    </row>
    <row r="110" spans="2:12" ht="18" customHeight="1" x14ac:dyDescent="0.3"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45"/>
    </row>
    <row r="111" spans="2:12" ht="18" customHeight="1" x14ac:dyDescent="0.3">
      <c r="B111" s="6"/>
      <c r="C111" s="6"/>
      <c r="D111" s="6"/>
      <c r="E111" s="6"/>
      <c r="F111" s="7"/>
      <c r="G111" s="7"/>
      <c r="H111" s="7"/>
      <c r="I111" s="7"/>
      <c r="J111" s="7"/>
      <c r="K111" s="45"/>
    </row>
    <row r="112" spans="2:12" ht="18" customHeight="1" x14ac:dyDescent="0.3">
      <c r="B112" s="6"/>
      <c r="C112" s="6"/>
      <c r="D112" s="6"/>
      <c r="E112" s="6"/>
      <c r="F112" s="7"/>
      <c r="G112" s="7"/>
      <c r="H112" s="7"/>
      <c r="I112" s="7"/>
      <c r="J112" s="7"/>
      <c r="K112" s="7"/>
    </row>
    <row r="113" spans="2:13" ht="18" customHeight="1" x14ac:dyDescent="0.3">
      <c r="B113" s="6"/>
      <c r="C113" s="6"/>
      <c r="D113" s="6"/>
      <c r="E113" s="6"/>
      <c r="F113" s="7"/>
      <c r="G113" s="7"/>
      <c r="H113" s="7"/>
      <c r="I113" s="7"/>
      <c r="J113" s="7"/>
      <c r="K113" s="7"/>
    </row>
    <row r="114" spans="2:13" ht="18" customHeight="1" x14ac:dyDescent="0.3">
      <c r="B114" s="6"/>
      <c r="C114" s="6"/>
      <c r="D114" s="6"/>
      <c r="E114" s="6"/>
      <c r="F114" s="7"/>
      <c r="G114" s="7"/>
      <c r="H114" s="7"/>
      <c r="I114" s="7"/>
      <c r="J114" s="7"/>
      <c r="K114" s="7"/>
    </row>
    <row r="115" spans="2:13" ht="18" customHeight="1" x14ac:dyDescent="0.3">
      <c r="B115" s="6"/>
      <c r="C115" s="6"/>
      <c r="D115" s="6"/>
      <c r="E115" s="6"/>
      <c r="F115" s="7"/>
      <c r="G115" s="7"/>
      <c r="H115" s="7"/>
      <c r="I115" s="7"/>
      <c r="J115" s="7"/>
      <c r="K115" s="7"/>
    </row>
    <row r="116" spans="2:13" ht="18" customHeight="1" x14ac:dyDescent="0.3">
      <c r="B116" s="6"/>
      <c r="C116" s="6"/>
      <c r="D116" s="6"/>
      <c r="E116" s="6"/>
      <c r="F116" s="7"/>
      <c r="G116" s="7"/>
      <c r="H116" s="7"/>
      <c r="I116" s="7"/>
      <c r="J116" s="7"/>
      <c r="K116" s="7"/>
    </row>
    <row r="117" spans="2:13" ht="18" customHeight="1" x14ac:dyDescent="0.3">
      <c r="B117" s="6"/>
      <c r="C117" s="6"/>
      <c r="D117" s="6"/>
      <c r="E117" s="6"/>
      <c r="F117" s="7"/>
      <c r="G117" s="7"/>
      <c r="H117" s="7"/>
      <c r="I117" s="7"/>
      <c r="J117" s="7"/>
      <c r="K117" s="7"/>
    </row>
    <row r="118" spans="2:13" ht="18" customHeight="1" x14ac:dyDescent="0.3">
      <c r="B118" s="6"/>
      <c r="C118" s="6"/>
      <c r="D118" s="6"/>
      <c r="E118" s="6"/>
      <c r="F118" s="7"/>
      <c r="G118" s="7"/>
      <c r="H118" s="7"/>
      <c r="I118" s="7"/>
      <c r="J118" s="7"/>
      <c r="K118" s="7"/>
    </row>
    <row r="119" spans="2:13" ht="18" customHeight="1" x14ac:dyDescent="0.3">
      <c r="B119" s="6"/>
      <c r="C119" s="6"/>
      <c r="D119" s="6"/>
      <c r="E119" s="6"/>
      <c r="F119" s="7"/>
      <c r="G119" s="7"/>
      <c r="H119" s="7"/>
      <c r="I119" s="7"/>
      <c r="J119" s="7"/>
      <c r="K119" s="7"/>
    </row>
    <row r="120" spans="2:13" ht="18" customHeight="1" x14ac:dyDescent="0.3">
      <c r="B120" s="6"/>
      <c r="C120" s="6"/>
      <c r="D120" s="6"/>
      <c r="E120" s="6"/>
      <c r="F120" s="7"/>
      <c r="G120" s="7"/>
      <c r="H120" s="7"/>
      <c r="I120" s="7"/>
      <c r="J120" s="7"/>
      <c r="K120" s="7"/>
    </row>
    <row r="121" spans="2:13" ht="18" customHeight="1" x14ac:dyDescent="0.3">
      <c r="B121" s="6"/>
      <c r="C121" s="6"/>
      <c r="D121" s="6"/>
      <c r="E121" s="6"/>
      <c r="F121" s="7"/>
      <c r="G121" s="7"/>
      <c r="H121" s="7"/>
      <c r="I121" s="7"/>
      <c r="J121" s="7"/>
      <c r="K121" s="7"/>
    </row>
    <row r="122" spans="2:13" ht="18" customHeight="1" x14ac:dyDescent="0.3">
      <c r="B122" s="6"/>
      <c r="C122" s="6"/>
      <c r="D122" s="6"/>
      <c r="E122" s="6"/>
      <c r="F122" s="7"/>
      <c r="G122" s="7"/>
      <c r="H122" s="7"/>
      <c r="I122" s="7"/>
      <c r="J122" s="7"/>
      <c r="K122" s="7"/>
      <c r="M122" s="70"/>
    </row>
    <row r="123" spans="2:13" ht="18" customHeight="1" x14ac:dyDescent="0.3">
      <c r="B123" s="6"/>
      <c r="C123" s="6"/>
      <c r="D123" s="6"/>
      <c r="E123" s="6"/>
      <c r="F123" s="7"/>
      <c r="G123" s="226"/>
      <c r="H123" s="226"/>
      <c r="I123" s="226"/>
      <c r="J123" s="226"/>
      <c r="K123" s="7"/>
    </row>
    <row r="124" spans="2:13" ht="18" customHeight="1" x14ac:dyDescent="0.3">
      <c r="B124" s="6"/>
      <c r="C124" s="6"/>
      <c r="D124" s="6"/>
      <c r="E124" s="6"/>
      <c r="F124" s="7"/>
      <c r="G124" s="7"/>
      <c r="H124" s="7"/>
      <c r="I124" s="7"/>
      <c r="J124" s="7"/>
      <c r="K124" s="7"/>
    </row>
    <row r="125" spans="2:13" ht="18" customHeight="1" x14ac:dyDescent="0.3">
      <c r="B125" s="6"/>
      <c r="C125" s="6"/>
      <c r="D125" s="6"/>
      <c r="E125" s="6"/>
      <c r="F125" s="7"/>
      <c r="G125" s="273"/>
      <c r="H125" s="273"/>
      <c r="I125" s="273"/>
      <c r="J125" s="273"/>
      <c r="K125" s="7"/>
    </row>
    <row r="126" spans="2:13" ht="18" customHeight="1" x14ac:dyDescent="0.3">
      <c r="B126" s="6"/>
      <c r="C126" s="6"/>
      <c r="D126" s="6"/>
      <c r="E126" s="6"/>
      <c r="F126" s="7"/>
      <c r="G126" s="81"/>
      <c r="H126" s="81"/>
      <c r="I126" s="81"/>
      <c r="J126" s="81"/>
      <c r="K126" s="7"/>
    </row>
    <row r="127" spans="2:13" ht="18" customHeight="1" x14ac:dyDescent="0.3">
      <c r="B127" s="6"/>
      <c r="C127" s="6"/>
      <c r="D127" s="6"/>
      <c r="E127" s="6"/>
      <c r="F127" s="7"/>
      <c r="G127" s="81"/>
      <c r="H127" s="81"/>
      <c r="I127" s="81"/>
      <c r="J127" s="81"/>
      <c r="K127" s="7"/>
    </row>
    <row r="128" spans="2:13" ht="18" customHeight="1" x14ac:dyDescent="0.3">
      <c r="B128" s="6"/>
      <c r="C128" s="6"/>
      <c r="D128" s="6"/>
      <c r="E128" s="6"/>
      <c r="F128" s="7"/>
      <c r="G128" s="273"/>
      <c r="H128" s="273"/>
      <c r="I128" s="273"/>
      <c r="J128" s="273"/>
      <c r="K128" s="7"/>
    </row>
    <row r="129" spans="2:11" ht="18" customHeight="1" x14ac:dyDescent="0.3">
      <c r="B129" s="6"/>
      <c r="C129" s="6"/>
      <c r="D129" s="6"/>
      <c r="E129" s="6"/>
      <c r="F129" s="7"/>
      <c r="G129" s="273"/>
      <c r="H129" s="273"/>
      <c r="I129" s="273"/>
      <c r="J129" s="273"/>
      <c r="K129" s="7"/>
    </row>
    <row r="130" spans="2:11" ht="18" customHeight="1" x14ac:dyDescent="0.3">
      <c r="B130" s="6"/>
      <c r="C130" s="6"/>
      <c r="D130" s="6"/>
      <c r="E130" s="6"/>
      <c r="F130" s="7"/>
      <c r="G130" s="225"/>
      <c r="H130" s="225"/>
      <c r="I130" s="225"/>
      <c r="J130" s="225"/>
      <c r="K130" s="7"/>
    </row>
    <row r="131" spans="2:11" ht="18" customHeight="1" x14ac:dyDescent="0.3">
      <c r="B131" s="6"/>
      <c r="C131" s="6"/>
      <c r="D131" s="6"/>
      <c r="E131" s="6"/>
      <c r="F131" s="7"/>
      <c r="G131" s="225"/>
      <c r="H131" s="225"/>
      <c r="I131" s="225"/>
      <c r="J131" s="225"/>
      <c r="K131" s="7"/>
    </row>
    <row r="132" spans="2:11" ht="18" customHeight="1" x14ac:dyDescent="0.3">
      <c r="B132" s="6"/>
      <c r="C132" s="6"/>
      <c r="D132" s="6"/>
      <c r="E132" s="6"/>
      <c r="F132" s="7"/>
      <c r="G132" s="7"/>
      <c r="H132" s="7"/>
      <c r="I132" s="7"/>
      <c r="J132" s="7"/>
      <c r="K132" s="7"/>
    </row>
    <row r="133" spans="2:11" ht="18" customHeight="1" x14ac:dyDescent="0.3">
      <c r="B133" s="6"/>
      <c r="C133" s="6"/>
      <c r="D133" s="6"/>
      <c r="E133" s="6"/>
      <c r="F133" s="7"/>
      <c r="G133" s="7"/>
      <c r="H133" s="7"/>
      <c r="I133" s="7"/>
      <c r="J133" s="7"/>
      <c r="K133" s="7"/>
    </row>
    <row r="134" spans="2:11" ht="18" customHeight="1" x14ac:dyDescent="0.3">
      <c r="B134" s="6"/>
      <c r="C134" s="6"/>
      <c r="D134" s="6"/>
      <c r="E134" s="6"/>
      <c r="F134" s="7"/>
      <c r="G134" s="7"/>
      <c r="H134" s="7"/>
      <c r="I134" s="7"/>
      <c r="J134" s="7"/>
      <c r="K134" s="7"/>
    </row>
    <row r="135" spans="2:11" ht="18" customHeight="1" x14ac:dyDescent="0.3">
      <c r="B135" s="6"/>
      <c r="C135" s="6"/>
      <c r="D135" s="6"/>
      <c r="E135" s="6"/>
      <c r="F135" s="7"/>
      <c r="G135" s="7"/>
      <c r="H135" s="7"/>
      <c r="I135" s="7"/>
      <c r="J135" s="7"/>
      <c r="K135" s="7"/>
    </row>
    <row r="136" spans="2:11" ht="18" customHeight="1" x14ac:dyDescent="0.3">
      <c r="B136" s="49"/>
      <c r="C136" s="50"/>
      <c r="D136" s="50"/>
      <c r="E136" s="50"/>
      <c r="F136" s="51"/>
      <c r="G136" s="51"/>
      <c r="H136" s="51"/>
      <c r="I136" s="51"/>
      <c r="J136" s="7"/>
      <c r="K136" s="7"/>
    </row>
    <row r="137" spans="2:11" ht="18" customHeight="1" x14ac:dyDescent="0.3">
      <c r="B137" s="49"/>
      <c r="C137" s="50"/>
      <c r="D137" s="50"/>
      <c r="E137" s="50"/>
      <c r="F137" s="51"/>
      <c r="G137" s="51"/>
      <c r="H137" s="51"/>
      <c r="I137" s="51"/>
      <c r="J137" s="7"/>
      <c r="K137" s="7"/>
    </row>
    <row r="138" spans="2:11" ht="18" customHeight="1" x14ac:dyDescent="0.3">
      <c r="B138" s="49"/>
      <c r="C138" s="50"/>
      <c r="D138" s="50"/>
      <c r="E138" s="50"/>
      <c r="F138" s="51"/>
      <c r="G138" s="51"/>
      <c r="H138" s="51"/>
      <c r="I138" s="51"/>
      <c r="J138" s="7"/>
      <c r="K138" s="7"/>
    </row>
    <row r="139" spans="2:11" ht="18" customHeight="1" x14ac:dyDescent="0.3">
      <c r="B139" s="49"/>
      <c r="C139" s="50"/>
      <c r="D139" s="50"/>
      <c r="E139" s="50"/>
      <c r="F139" s="51"/>
      <c r="G139" s="51"/>
      <c r="H139" s="51"/>
      <c r="I139" s="51"/>
      <c r="J139" s="7"/>
      <c r="K139" s="7"/>
    </row>
    <row r="140" spans="2:11" ht="18" customHeight="1" x14ac:dyDescent="0.3">
      <c r="B140" s="6"/>
      <c r="C140" s="6"/>
      <c r="D140" s="6"/>
      <c r="E140" s="6"/>
      <c r="F140" s="7"/>
      <c r="G140" s="7"/>
      <c r="H140" s="7"/>
      <c r="I140" s="7"/>
      <c r="J140" s="7"/>
      <c r="K140" s="7"/>
    </row>
    <row r="141" spans="2:11" ht="18" customHeight="1" x14ac:dyDescent="0.3">
      <c r="B141" s="6"/>
      <c r="C141" s="6"/>
      <c r="D141" s="6"/>
      <c r="E141" s="6"/>
      <c r="F141" s="7"/>
      <c r="G141" s="7"/>
      <c r="H141" s="7"/>
      <c r="I141" s="7"/>
      <c r="J141" s="7"/>
      <c r="K141" s="7"/>
    </row>
    <row r="142" spans="2:11" ht="18" customHeight="1" x14ac:dyDescent="0.3">
      <c r="B142" s="6"/>
      <c r="C142" s="6"/>
      <c r="D142" s="6"/>
      <c r="E142" s="6"/>
      <c r="F142" s="7"/>
      <c r="G142" s="7"/>
      <c r="H142" s="7"/>
      <c r="I142" s="7"/>
      <c r="J142" s="7"/>
      <c r="K142" s="7"/>
    </row>
    <row r="143" spans="2:11" ht="18" customHeight="1" x14ac:dyDescent="0.3">
      <c r="B143" s="6"/>
      <c r="C143" s="6"/>
      <c r="D143" s="6"/>
      <c r="E143" s="6"/>
      <c r="F143" s="7"/>
      <c r="G143" s="7"/>
      <c r="H143" s="7"/>
      <c r="I143" s="7"/>
      <c r="J143" s="7"/>
      <c r="K143" s="7"/>
    </row>
    <row r="144" spans="2:11" ht="18" customHeight="1" x14ac:dyDescent="0.3">
      <c r="B144" s="6"/>
      <c r="C144" s="6"/>
      <c r="D144" s="6"/>
      <c r="E144" s="6"/>
      <c r="F144" s="7"/>
      <c r="G144" s="7"/>
      <c r="H144" s="7"/>
      <c r="I144" s="7"/>
      <c r="J144" s="7"/>
      <c r="K144" s="7"/>
    </row>
    <row r="145" spans="2:11" ht="18" customHeight="1" x14ac:dyDescent="0.3">
      <c r="B145" s="6"/>
      <c r="C145" s="6"/>
      <c r="D145" s="6"/>
      <c r="E145" s="6"/>
      <c r="F145" s="7"/>
      <c r="G145" s="7"/>
      <c r="H145" s="7"/>
      <c r="I145" s="7"/>
      <c r="J145" s="7"/>
      <c r="K145" s="7"/>
    </row>
    <row r="146" spans="2:11" ht="18" customHeight="1" x14ac:dyDescent="0.3">
      <c r="B146" s="6"/>
      <c r="C146" s="6"/>
      <c r="D146" s="6"/>
      <c r="E146" s="6"/>
      <c r="F146" s="7"/>
      <c r="G146" s="7"/>
      <c r="H146" s="7"/>
      <c r="I146" s="7"/>
      <c r="J146" s="7"/>
      <c r="K146" s="7"/>
    </row>
    <row r="147" spans="2:11" ht="18" customHeight="1" x14ac:dyDescent="0.3">
      <c r="B147" s="6"/>
      <c r="C147" s="6"/>
      <c r="D147" s="6"/>
      <c r="E147" s="6"/>
      <c r="F147" s="7"/>
      <c r="G147" s="7"/>
      <c r="H147" s="7"/>
      <c r="I147" s="7"/>
      <c r="J147" s="7"/>
      <c r="K147" s="7"/>
    </row>
    <row r="148" spans="2:11" ht="18" customHeight="1" x14ac:dyDescent="0.3">
      <c r="B148" s="6"/>
      <c r="C148" s="6"/>
      <c r="D148" s="6"/>
      <c r="E148" s="6"/>
      <c r="F148" s="7"/>
      <c r="G148" s="7"/>
      <c r="H148" s="7"/>
      <c r="I148" s="7"/>
      <c r="J148" s="7"/>
      <c r="K148" s="7"/>
    </row>
    <row r="149" spans="2:11" ht="18" customHeight="1" x14ac:dyDescent="0.3">
      <c r="B149" s="6"/>
      <c r="C149" s="6"/>
      <c r="D149" s="6"/>
      <c r="E149" s="6"/>
      <c r="F149" s="7"/>
      <c r="G149" s="7"/>
      <c r="H149" s="7"/>
      <c r="I149" s="7"/>
      <c r="J149" s="7"/>
      <c r="K149" s="7"/>
    </row>
    <row r="150" spans="2:11" ht="18" customHeight="1" x14ac:dyDescent="0.3">
      <c r="B150" s="6"/>
      <c r="C150" s="6"/>
      <c r="D150" s="6"/>
      <c r="E150" s="6"/>
      <c r="F150" s="7"/>
      <c r="G150" s="7"/>
      <c r="H150" s="7"/>
      <c r="I150" s="7"/>
      <c r="J150" s="7"/>
      <c r="K150" s="7"/>
    </row>
    <row r="151" spans="2:11" ht="18" customHeight="1" x14ac:dyDescent="0.3">
      <c r="B151" s="6"/>
      <c r="C151" s="6"/>
      <c r="D151" s="6"/>
      <c r="E151" s="6"/>
      <c r="F151" s="7"/>
      <c r="G151" s="7"/>
      <c r="H151" s="7"/>
      <c r="I151" s="7"/>
      <c r="J151" s="7"/>
      <c r="K151" s="7"/>
    </row>
    <row r="152" spans="2:11" ht="18" customHeight="1" x14ac:dyDescent="0.3">
      <c r="B152" s="6"/>
      <c r="C152" s="6"/>
      <c r="D152" s="6"/>
      <c r="E152" s="6"/>
      <c r="F152" s="7"/>
      <c r="G152" s="7"/>
      <c r="H152" s="7"/>
      <c r="I152" s="7"/>
      <c r="J152" s="7"/>
      <c r="K152" s="7"/>
    </row>
    <row r="153" spans="2:11" ht="18" customHeight="1" x14ac:dyDescent="0.3">
      <c r="B153" s="6"/>
      <c r="C153" s="6"/>
      <c r="D153" s="6"/>
      <c r="E153" s="6"/>
      <c r="F153" s="7"/>
      <c r="G153" s="7"/>
      <c r="H153" s="7"/>
      <c r="I153" s="7"/>
      <c r="J153" s="7"/>
      <c r="K153" s="7"/>
    </row>
    <row r="154" spans="2:11" ht="12.75" customHeight="1" x14ac:dyDescent="0.3"/>
    <row r="155" spans="2:11" ht="12.75" customHeight="1" x14ac:dyDescent="0.3"/>
    <row r="164" ht="12.75" customHeight="1" x14ac:dyDescent="0.3"/>
    <row r="166" ht="12.75" customHeight="1" x14ac:dyDescent="0.3"/>
    <row r="172" ht="12.75" customHeight="1" x14ac:dyDescent="0.3"/>
    <row r="175" ht="12.75" customHeight="1" x14ac:dyDescent="0.3"/>
    <row r="180" ht="12.75" customHeight="1" x14ac:dyDescent="0.3"/>
    <row r="183" ht="12.75" customHeight="1" x14ac:dyDescent="0.3"/>
    <row r="189" ht="12.75" customHeight="1" x14ac:dyDescent="0.3"/>
  </sheetData>
  <mergeCells count="82">
    <mergeCell ref="I20:I21"/>
    <mergeCell ref="E20:E21"/>
    <mergeCell ref="B60:B61"/>
    <mergeCell ref="B27:K27"/>
    <mergeCell ref="J51:J52"/>
    <mergeCell ref="I60:I61"/>
    <mergeCell ref="B50:J50"/>
    <mergeCell ref="B59:J59"/>
    <mergeCell ref="D51:D52"/>
    <mergeCell ref="D60:D61"/>
    <mergeCell ref="J28:J29"/>
    <mergeCell ref="K28:K29"/>
    <mergeCell ref="J60:J61"/>
    <mergeCell ref="B51:B52"/>
    <mergeCell ref="C51:C52"/>
    <mergeCell ref="H51:H52"/>
    <mergeCell ref="B28:B29"/>
    <mergeCell ref="C60:C61"/>
    <mergeCell ref="B26:H26"/>
    <mergeCell ref="B19:H19"/>
    <mergeCell ref="B20:B21"/>
    <mergeCell ref="C20:C21"/>
    <mergeCell ref="F20:F21"/>
    <mergeCell ref="G20:G21"/>
    <mergeCell ref="D20:D21"/>
    <mergeCell ref="H20:H21"/>
    <mergeCell ref="F60:F61"/>
    <mergeCell ref="G60:G61"/>
    <mergeCell ref="H60:H61"/>
    <mergeCell ref="C28:C29"/>
    <mergeCell ref="B67:K67"/>
    <mergeCell ref="B68:B69"/>
    <mergeCell ref="C68:C69"/>
    <mergeCell ref="F68:F69"/>
    <mergeCell ref="G68:G69"/>
    <mergeCell ref="H68:H69"/>
    <mergeCell ref="I68:I69"/>
    <mergeCell ref="J68:J69"/>
    <mergeCell ref="K68:K69"/>
    <mergeCell ref="D68:D69"/>
    <mergeCell ref="E68:E69"/>
    <mergeCell ref="G128:J128"/>
    <mergeCell ref="G129:J129"/>
    <mergeCell ref="G130:J130"/>
    <mergeCell ref="G131:J131"/>
    <mergeCell ref="B87:J87"/>
    <mergeCell ref="B88:B89"/>
    <mergeCell ref="C88:C89"/>
    <mergeCell ref="D88:D89"/>
    <mergeCell ref="F88:F89"/>
    <mergeCell ref="G88:G89"/>
    <mergeCell ref="H88:H89"/>
    <mergeCell ref="E88:E89"/>
    <mergeCell ref="G123:J123"/>
    <mergeCell ref="G125:J125"/>
    <mergeCell ref="I28:I29"/>
    <mergeCell ref="D28:D29"/>
    <mergeCell ref="E60:E61"/>
    <mergeCell ref="E51:E52"/>
    <mergeCell ref="E28:E29"/>
    <mergeCell ref="F28:F29"/>
    <mergeCell ref="G28:G29"/>
    <mergeCell ref="H28:H29"/>
    <mergeCell ref="I51:I52"/>
    <mergeCell ref="F51:F52"/>
    <mergeCell ref="G51:G52"/>
    <mergeCell ref="M11:M12"/>
    <mergeCell ref="E11:E12"/>
    <mergeCell ref="J11:J12"/>
    <mergeCell ref="F11:F12"/>
    <mergeCell ref="K11:K12"/>
    <mergeCell ref="D11:D12"/>
    <mergeCell ref="A6:K6"/>
    <mergeCell ref="A7:K7"/>
    <mergeCell ref="A8:K8"/>
    <mergeCell ref="B11:B12"/>
    <mergeCell ref="C11:C12"/>
    <mergeCell ref="G11:G12"/>
    <mergeCell ref="H11:H12"/>
    <mergeCell ref="I11:I12"/>
    <mergeCell ref="B10:L10"/>
    <mergeCell ref="L11:L12"/>
  </mergeCells>
  <pageMargins left="0.70866141732283472" right="0.70866141732283472" top="0.39370078740157483" bottom="0.39370078740157483" header="0.31496062992125984" footer="0.31496062992125984"/>
  <pageSetup scale="47" orientation="portrait" r:id="rId1"/>
  <rowBreaks count="2" manualBreakCount="2">
    <brk id="42" max="12" man="1"/>
    <brk id="8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A8E-2DE2-484C-9844-1EC1974602BA}">
  <sheetPr>
    <tabColor rgb="FFFF9900"/>
  </sheetPr>
  <dimension ref="A1:L162"/>
  <sheetViews>
    <sheetView view="pageBreakPreview" zoomScaleNormal="100" zoomScaleSheetLayoutView="100" zoomScalePageLayoutView="110" workbookViewId="0">
      <selection activeCell="B12" sqref="B12"/>
    </sheetView>
  </sheetViews>
  <sheetFormatPr defaultColWidth="8.6640625" defaultRowHeight="17.399999999999999" x14ac:dyDescent="0.3"/>
  <cols>
    <col min="1" max="1" width="6.6640625" style="13" customWidth="1"/>
    <col min="2" max="2" width="28.33203125" style="1" customWidth="1"/>
    <col min="3" max="3" width="12" style="1" customWidth="1"/>
    <col min="4" max="4" width="14.66406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1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9" t="s">
        <v>28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2" s="20" customFormat="1" ht="44.4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</row>
    <row r="8" spans="1:12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0"/>
    </row>
    <row r="9" spans="1:12" ht="33" customHeight="1" thickBot="1" x14ac:dyDescent="0.65">
      <c r="B9" s="205" t="s">
        <v>2</v>
      </c>
      <c r="C9" s="205"/>
      <c r="D9" s="205"/>
      <c r="E9" s="205"/>
      <c r="F9" s="205"/>
      <c r="G9" s="205"/>
      <c r="H9" s="205"/>
      <c r="I9" s="205"/>
      <c r="J9" s="205"/>
      <c r="K9" s="8"/>
    </row>
    <row r="10" spans="1:12" ht="15.75" customHeight="1" x14ac:dyDescent="0.3">
      <c r="B10" s="230" t="s">
        <v>3</v>
      </c>
      <c r="C10" s="264" t="s">
        <v>4</v>
      </c>
      <c r="D10" s="258" t="s">
        <v>59</v>
      </c>
      <c r="E10" s="220" t="s">
        <v>25</v>
      </c>
      <c r="F10" s="220" t="s">
        <v>29</v>
      </c>
      <c r="G10" s="222" t="s">
        <v>7</v>
      </c>
      <c r="H10" s="234" t="s">
        <v>39</v>
      </c>
      <c r="I10" s="234" t="s">
        <v>52</v>
      </c>
      <c r="J10" s="213" t="s">
        <v>44</v>
      </c>
      <c r="K10" s="8"/>
      <c r="L10" s="9"/>
    </row>
    <row r="11" spans="1:12" ht="25.5" customHeight="1" thickBot="1" x14ac:dyDescent="0.35">
      <c r="B11" s="231"/>
      <c r="C11" s="265"/>
      <c r="D11" s="259"/>
      <c r="E11" s="221"/>
      <c r="F11" s="221"/>
      <c r="G11" s="223"/>
      <c r="H11" s="235"/>
      <c r="I11" s="235"/>
      <c r="J11" s="219"/>
      <c r="K11" s="8"/>
      <c r="L11" s="10"/>
    </row>
    <row r="12" spans="1:12" s="14" customFormat="1" ht="19.5" customHeight="1" x14ac:dyDescent="0.35">
      <c r="A12" s="71"/>
      <c r="B12" s="15" t="s">
        <v>65</v>
      </c>
      <c r="C12" s="147" t="s">
        <v>98</v>
      </c>
      <c r="D12" s="83">
        <v>46233</v>
      </c>
      <c r="E12" s="185">
        <v>46233</v>
      </c>
      <c r="F12" s="185">
        <v>46240</v>
      </c>
      <c r="G12" s="186">
        <v>46251</v>
      </c>
      <c r="H12" s="125">
        <f>(F12+28)</f>
        <v>46268</v>
      </c>
      <c r="I12" s="125">
        <f>F12+28</f>
        <v>46268</v>
      </c>
      <c r="J12" s="94">
        <f>(F12+30)</f>
        <v>46270</v>
      </c>
      <c r="K12" s="8"/>
      <c r="L12" s="13"/>
    </row>
    <row r="13" spans="1:12" s="14" customFormat="1" ht="19.5" customHeight="1" x14ac:dyDescent="0.35">
      <c r="A13" s="70"/>
      <c r="B13" s="15" t="s">
        <v>99</v>
      </c>
      <c r="C13" s="147" t="s">
        <v>100</v>
      </c>
      <c r="D13" s="83">
        <v>46245</v>
      </c>
      <c r="E13" s="186">
        <v>46245</v>
      </c>
      <c r="F13" s="186">
        <v>46252</v>
      </c>
      <c r="G13" s="186">
        <v>46267</v>
      </c>
      <c r="H13" s="125">
        <f>(F13+28)</f>
        <v>46280</v>
      </c>
      <c r="I13" s="125">
        <f>F13+28</f>
        <v>46280</v>
      </c>
      <c r="J13" s="94">
        <f>(F13+30)</f>
        <v>46282</v>
      </c>
      <c r="K13" s="8"/>
      <c r="L13" s="13"/>
    </row>
    <row r="14" spans="1:12" s="14" customFormat="1" ht="19.2" customHeight="1" x14ac:dyDescent="0.35">
      <c r="A14" s="70"/>
      <c r="B14" s="15" t="s">
        <v>64</v>
      </c>
      <c r="C14" s="147" t="s">
        <v>122</v>
      </c>
      <c r="D14" s="83">
        <v>46261</v>
      </c>
      <c r="E14" s="202">
        <v>46261</v>
      </c>
      <c r="F14" s="202">
        <v>46268</v>
      </c>
      <c r="G14" s="202">
        <v>46281</v>
      </c>
      <c r="H14" s="125">
        <f>(F14+28)</f>
        <v>46296</v>
      </c>
      <c r="I14" s="125">
        <f>F14+28</f>
        <v>46296</v>
      </c>
      <c r="J14" s="94">
        <f>(F14+30)</f>
        <v>46298</v>
      </c>
      <c r="K14" s="8"/>
      <c r="L14" s="13"/>
    </row>
    <row r="15" spans="1:12" s="14" customFormat="1" ht="19.2" customHeight="1" x14ac:dyDescent="0.35">
      <c r="A15" s="70"/>
      <c r="B15" s="15" t="s">
        <v>65</v>
      </c>
      <c r="C15" s="147" t="s">
        <v>131</v>
      </c>
      <c r="D15" s="83">
        <f>E15</f>
        <v>46276</v>
      </c>
      <c r="E15" s="186">
        <v>46276</v>
      </c>
      <c r="F15" s="186">
        <v>46283</v>
      </c>
      <c r="G15" s="186">
        <v>46295</v>
      </c>
      <c r="H15" s="125">
        <f>(F15+28)</f>
        <v>46311</v>
      </c>
      <c r="I15" s="125">
        <f>F15+28</f>
        <v>46311</v>
      </c>
      <c r="J15" s="94">
        <f>(F15+30)</f>
        <v>46313</v>
      </c>
      <c r="K15" s="8"/>
      <c r="L15" s="13"/>
    </row>
    <row r="16" spans="1:12" s="14" customFormat="1" ht="19.5" customHeight="1" thickBot="1" x14ac:dyDescent="0.4">
      <c r="A16" s="70"/>
      <c r="B16" s="17" t="s">
        <v>139</v>
      </c>
      <c r="C16" s="148" t="s">
        <v>140</v>
      </c>
      <c r="D16" s="18">
        <v>46296</v>
      </c>
      <c r="E16" s="159">
        <v>46296</v>
      </c>
      <c r="F16" s="159">
        <v>46303</v>
      </c>
      <c r="G16" s="124">
        <v>46323</v>
      </c>
      <c r="H16" s="97">
        <f>(F16+28)</f>
        <v>46331</v>
      </c>
      <c r="I16" s="97">
        <f>F16+28</f>
        <v>46331</v>
      </c>
      <c r="J16" s="98">
        <f>(F16+30)</f>
        <v>46333</v>
      </c>
      <c r="K16" s="8"/>
      <c r="L16" s="13"/>
    </row>
    <row r="17" spans="1:12" s="13" customFormat="1" ht="19.5" customHeight="1" x14ac:dyDescent="0.35">
      <c r="A17" s="70"/>
      <c r="B17" s="35"/>
      <c r="C17" s="118"/>
      <c r="D17" s="56"/>
      <c r="E17" s="24"/>
      <c r="F17" s="24"/>
      <c r="G17" s="24"/>
      <c r="H17" s="24"/>
      <c r="I17" s="12"/>
      <c r="J17" s="12"/>
    </row>
    <row r="18" spans="1:12" ht="31.8" thickBot="1" x14ac:dyDescent="0.65">
      <c r="B18" s="205" t="s">
        <v>14</v>
      </c>
      <c r="C18" s="205"/>
      <c r="D18" s="205"/>
      <c r="E18" s="205"/>
      <c r="F18" s="205"/>
      <c r="G18" s="205"/>
      <c r="H18" s="205"/>
      <c r="I18" s="205"/>
      <c r="J18" s="205"/>
    </row>
    <row r="19" spans="1:12" ht="12.75" customHeight="1" thickBot="1" x14ac:dyDescent="0.35">
      <c r="B19" s="278" t="s">
        <v>3</v>
      </c>
      <c r="C19" s="258" t="s">
        <v>4</v>
      </c>
      <c r="D19" s="258" t="s">
        <v>59</v>
      </c>
      <c r="E19" s="234" t="s">
        <v>25</v>
      </c>
      <c r="F19" s="234" t="s">
        <v>29</v>
      </c>
      <c r="G19" s="234" t="s">
        <v>15</v>
      </c>
      <c r="H19" s="220" t="s">
        <v>9</v>
      </c>
      <c r="I19" s="220" t="s">
        <v>46</v>
      </c>
      <c r="J19" s="220" t="s">
        <v>16</v>
      </c>
      <c r="K19" s="222" t="s">
        <v>17</v>
      </c>
      <c r="L19" s="177"/>
    </row>
    <row r="20" spans="1:12" ht="25.5" customHeight="1" thickBot="1" x14ac:dyDescent="0.35">
      <c r="B20" s="279"/>
      <c r="C20" s="259"/>
      <c r="D20" s="259"/>
      <c r="E20" s="235"/>
      <c r="F20" s="235"/>
      <c r="G20" s="235"/>
      <c r="H20" s="276"/>
      <c r="I20" s="276"/>
      <c r="J20" s="276"/>
      <c r="K20" s="272"/>
      <c r="L20" s="177"/>
    </row>
    <row r="21" spans="1:12" ht="19.5" customHeight="1" x14ac:dyDescent="0.35">
      <c r="B21" s="15" t="s">
        <v>66</v>
      </c>
      <c r="C21" s="147" t="s">
        <v>108</v>
      </c>
      <c r="D21" s="83">
        <f t="shared" ref="D21" si="0">E21</f>
        <v>46237</v>
      </c>
      <c r="E21" s="33">
        <v>46237</v>
      </c>
      <c r="F21" s="186">
        <v>46244</v>
      </c>
      <c r="G21" s="186">
        <v>46256</v>
      </c>
      <c r="H21" s="33">
        <f t="shared" ref="H21:H25" si="1">F21+26</f>
        <v>46270</v>
      </c>
      <c r="I21" s="33">
        <f t="shared" ref="I21:I25" si="2">F21+27</f>
        <v>46271</v>
      </c>
      <c r="J21" s="33">
        <f t="shared" ref="J21:J25" si="3">F21+25</f>
        <v>46269</v>
      </c>
      <c r="K21" s="30">
        <f t="shared" ref="K21:K25" si="4">F21+28</f>
        <v>46272</v>
      </c>
      <c r="L21" s="177"/>
    </row>
    <row r="22" spans="1:12" ht="19.5" customHeight="1" x14ac:dyDescent="0.35">
      <c r="B22" s="15" t="s">
        <v>35</v>
      </c>
      <c r="C22" s="147" t="s">
        <v>110</v>
      </c>
      <c r="D22" s="83">
        <f>E22</f>
        <v>46252</v>
      </c>
      <c r="E22" s="33">
        <v>46252</v>
      </c>
      <c r="F22" s="187">
        <v>46259</v>
      </c>
      <c r="G22" s="187">
        <v>46270</v>
      </c>
      <c r="H22" s="33">
        <f t="shared" si="1"/>
        <v>46285</v>
      </c>
      <c r="I22" s="33">
        <f t="shared" si="2"/>
        <v>46286</v>
      </c>
      <c r="J22" s="33">
        <f t="shared" si="3"/>
        <v>46284</v>
      </c>
      <c r="K22" s="30">
        <f t="shared" si="4"/>
        <v>46287</v>
      </c>
      <c r="L22" s="177"/>
    </row>
    <row r="23" spans="1:12" ht="19.5" customHeight="1" x14ac:dyDescent="0.35">
      <c r="B23" s="15" t="s">
        <v>37</v>
      </c>
      <c r="C23" s="147" t="s">
        <v>124</v>
      </c>
      <c r="D23" s="83">
        <v>46265</v>
      </c>
      <c r="E23" s="33">
        <v>46262</v>
      </c>
      <c r="F23" s="187">
        <v>46269</v>
      </c>
      <c r="G23" s="187">
        <v>46283</v>
      </c>
      <c r="H23" s="33">
        <f t="shared" si="1"/>
        <v>46295</v>
      </c>
      <c r="I23" s="33">
        <f t="shared" si="2"/>
        <v>46296</v>
      </c>
      <c r="J23" s="33">
        <f t="shared" si="3"/>
        <v>46294</v>
      </c>
      <c r="K23" s="30">
        <f t="shared" si="4"/>
        <v>46297</v>
      </c>
      <c r="L23" s="177"/>
    </row>
    <row r="24" spans="1:12" ht="19.5" customHeight="1" x14ac:dyDescent="0.35">
      <c r="A24" s="10"/>
      <c r="B24" s="15" t="s">
        <v>66</v>
      </c>
      <c r="C24" s="147" t="s">
        <v>125</v>
      </c>
      <c r="D24" s="83">
        <v>46272</v>
      </c>
      <c r="E24" s="33">
        <v>46269</v>
      </c>
      <c r="F24" s="187">
        <v>46276</v>
      </c>
      <c r="G24" s="187">
        <v>46290</v>
      </c>
      <c r="H24" s="33">
        <f t="shared" si="1"/>
        <v>46302</v>
      </c>
      <c r="I24" s="33">
        <f t="shared" si="2"/>
        <v>46303</v>
      </c>
      <c r="J24" s="33">
        <f t="shared" si="3"/>
        <v>46301</v>
      </c>
      <c r="K24" s="30">
        <f t="shared" si="4"/>
        <v>46304</v>
      </c>
      <c r="L24" s="177"/>
    </row>
    <row r="25" spans="1:12" ht="19.5" customHeight="1" x14ac:dyDescent="0.35">
      <c r="A25" s="10"/>
      <c r="B25" s="15" t="s">
        <v>96</v>
      </c>
      <c r="C25" s="147" t="s">
        <v>130</v>
      </c>
      <c r="D25" s="83">
        <v>46279</v>
      </c>
      <c r="E25" s="33">
        <v>46276</v>
      </c>
      <c r="F25" s="186">
        <v>46283</v>
      </c>
      <c r="G25" s="186">
        <v>46297</v>
      </c>
      <c r="H25" s="33">
        <f t="shared" si="1"/>
        <v>46309</v>
      </c>
      <c r="I25" s="33">
        <f t="shared" si="2"/>
        <v>46310</v>
      </c>
      <c r="J25" s="33">
        <f t="shared" si="3"/>
        <v>46308</v>
      </c>
      <c r="K25" s="30">
        <f t="shared" si="4"/>
        <v>46311</v>
      </c>
      <c r="L25" s="177"/>
    </row>
    <row r="26" spans="1:12" ht="19.5" customHeight="1" thickBot="1" x14ac:dyDescent="0.4">
      <c r="B26" s="17" t="s">
        <v>35</v>
      </c>
      <c r="C26" s="148" t="s">
        <v>132</v>
      </c>
      <c r="D26" s="18">
        <v>46283</v>
      </c>
      <c r="E26" s="28">
        <v>46283</v>
      </c>
      <c r="F26" s="160">
        <v>46290</v>
      </c>
      <c r="G26" s="124">
        <v>46304</v>
      </c>
      <c r="H26" s="28">
        <f t="shared" ref="H26" si="5">F26+26</f>
        <v>46316</v>
      </c>
      <c r="I26" s="28">
        <f t="shared" ref="I26" si="6">F26+27</f>
        <v>46317</v>
      </c>
      <c r="J26" s="28">
        <f t="shared" ref="J26" si="7">F26+25</f>
        <v>46315</v>
      </c>
      <c r="K26" s="31">
        <f t="shared" ref="K26" si="8">F26+28</f>
        <v>46318</v>
      </c>
      <c r="L26" s="177"/>
    </row>
    <row r="27" spans="1:12" ht="18" x14ac:dyDescent="0.25">
      <c r="B27" s="255"/>
      <c r="C27" s="280"/>
      <c r="D27" s="86"/>
      <c r="E27" s="251"/>
      <c r="F27" s="251"/>
      <c r="G27" s="251"/>
      <c r="H27" s="104"/>
      <c r="I27" s="8"/>
      <c r="J27" s="11"/>
      <c r="K27" s="176"/>
    </row>
    <row r="28" spans="1:12" ht="18" x14ac:dyDescent="0.3">
      <c r="B28" s="255"/>
      <c r="C28" s="255"/>
      <c r="D28" s="85"/>
      <c r="E28" s="277"/>
      <c r="F28" s="277"/>
      <c r="G28" s="277"/>
      <c r="H28" s="172"/>
      <c r="I28" s="8"/>
      <c r="J28" s="8"/>
      <c r="K28" s="8"/>
    </row>
    <row r="29" spans="1:12" ht="18" x14ac:dyDescent="0.35">
      <c r="B29" s="35"/>
      <c r="C29" s="36"/>
      <c r="D29" s="143"/>
      <c r="E29" s="24"/>
      <c r="F29" s="24"/>
      <c r="G29" s="24"/>
      <c r="H29" s="24"/>
      <c r="I29" s="8"/>
      <c r="J29" s="8"/>
      <c r="K29" s="8"/>
    </row>
    <row r="30" spans="1:12" ht="18" x14ac:dyDescent="0.35">
      <c r="B30" s="35"/>
      <c r="C30" s="36"/>
      <c r="D30" s="143"/>
      <c r="E30" s="24"/>
      <c r="F30" s="24"/>
      <c r="G30" s="24"/>
      <c r="H30" s="24"/>
      <c r="I30" s="8"/>
      <c r="J30" s="8"/>
      <c r="K30" s="8"/>
    </row>
    <row r="31" spans="1:12" ht="18" x14ac:dyDescent="0.35">
      <c r="B31" s="35"/>
      <c r="C31" s="36"/>
      <c r="D31" s="143"/>
      <c r="E31" s="24"/>
      <c r="F31" s="24"/>
      <c r="G31" s="24"/>
      <c r="H31" s="24"/>
      <c r="I31" s="8"/>
      <c r="J31" s="8"/>
      <c r="K31" s="8"/>
    </row>
    <row r="32" spans="1:12" ht="18" x14ac:dyDescent="0.35">
      <c r="B32" s="35"/>
      <c r="C32" s="36"/>
      <c r="D32" s="143"/>
      <c r="E32" s="24"/>
      <c r="F32" s="24"/>
      <c r="G32" s="24"/>
      <c r="H32" s="24"/>
      <c r="I32" s="8"/>
      <c r="J32" s="8"/>
      <c r="K32" s="8"/>
    </row>
    <row r="33" spans="1:12" ht="18" x14ac:dyDescent="0.35">
      <c r="B33" s="35"/>
      <c r="C33" s="36"/>
      <c r="D33" s="143"/>
      <c r="E33" s="24"/>
      <c r="F33" s="24"/>
      <c r="G33" s="24"/>
      <c r="H33" s="24"/>
      <c r="I33" s="8"/>
      <c r="J33" s="8"/>
      <c r="K33" s="8"/>
    </row>
    <row r="34" spans="1:12" ht="18" x14ac:dyDescent="0.35">
      <c r="B34" s="35"/>
      <c r="C34" s="36"/>
      <c r="D34" s="143"/>
      <c r="E34" s="24"/>
      <c r="F34" s="24"/>
      <c r="G34" s="24"/>
      <c r="H34" s="24"/>
      <c r="I34" s="8"/>
      <c r="J34" s="8"/>
      <c r="K34" s="8"/>
    </row>
    <row r="35" spans="1:12" ht="18" x14ac:dyDescent="0.35">
      <c r="B35" s="35"/>
      <c r="C35" s="36"/>
      <c r="D35" s="143"/>
      <c r="E35" s="24"/>
      <c r="F35" s="24"/>
      <c r="G35" s="24"/>
      <c r="H35" s="24"/>
      <c r="I35" s="8"/>
      <c r="J35" s="8"/>
      <c r="K35" s="8"/>
    </row>
    <row r="36" spans="1:12" ht="18" x14ac:dyDescent="0.35">
      <c r="B36" s="35"/>
      <c r="C36" s="36"/>
      <c r="D36" s="143"/>
      <c r="E36" s="24"/>
      <c r="F36" s="24"/>
      <c r="G36" s="24"/>
      <c r="H36" s="24"/>
      <c r="I36" s="8"/>
      <c r="J36" s="8"/>
      <c r="K36" s="8"/>
    </row>
    <row r="37" spans="1:12" ht="18" x14ac:dyDescent="0.35">
      <c r="B37" s="35"/>
      <c r="C37" s="36"/>
      <c r="D37" s="143"/>
      <c r="E37" s="24"/>
      <c r="F37" s="24"/>
      <c r="G37" s="24"/>
      <c r="H37" s="24"/>
      <c r="I37" s="8"/>
      <c r="J37" s="8"/>
      <c r="K37" s="8"/>
    </row>
    <row r="38" spans="1:12" ht="18" customHeight="1" x14ac:dyDescent="0.35">
      <c r="B38" s="35"/>
      <c r="C38" s="36"/>
      <c r="D38" s="143"/>
      <c r="E38" s="24"/>
      <c r="F38" s="24"/>
      <c r="G38" s="24"/>
      <c r="H38" s="24"/>
      <c r="I38" s="34"/>
      <c r="J38" s="8"/>
      <c r="K38" s="8"/>
    </row>
    <row r="39" spans="1:12" ht="25.5" customHeight="1" thickBot="1" x14ac:dyDescent="0.65">
      <c r="B39" s="205" t="s">
        <v>93</v>
      </c>
      <c r="C39" s="205"/>
      <c r="D39" s="205"/>
      <c r="E39" s="205"/>
      <c r="F39" s="205"/>
      <c r="G39" s="205"/>
      <c r="H39" s="205"/>
      <c r="I39" s="205"/>
      <c r="J39" s="205"/>
      <c r="K39" s="8"/>
      <c r="L39" s="10"/>
    </row>
    <row r="40" spans="1:12" ht="18" customHeight="1" x14ac:dyDescent="0.3">
      <c r="B40" s="230" t="s">
        <v>3</v>
      </c>
      <c r="C40" s="264" t="s">
        <v>4</v>
      </c>
      <c r="D40" s="258" t="s">
        <v>59</v>
      </c>
      <c r="E40" s="220" t="s">
        <v>25</v>
      </c>
      <c r="F40" s="220" t="s">
        <v>29</v>
      </c>
      <c r="G40" s="220" t="s">
        <v>15</v>
      </c>
      <c r="H40" s="220" t="s">
        <v>40</v>
      </c>
      <c r="I40" s="222" t="s">
        <v>41</v>
      </c>
      <c r="J40" s="8"/>
      <c r="K40" s="10"/>
    </row>
    <row r="41" spans="1:12" ht="18" customHeight="1" thickBot="1" x14ac:dyDescent="0.35">
      <c r="B41" s="231"/>
      <c r="C41" s="265"/>
      <c r="D41" s="259"/>
      <c r="E41" s="221"/>
      <c r="F41" s="221"/>
      <c r="G41" s="221"/>
      <c r="H41" s="221"/>
      <c r="I41" s="223"/>
      <c r="J41" s="8"/>
      <c r="K41" s="10"/>
    </row>
    <row r="42" spans="1:12" ht="19.5" customHeight="1" x14ac:dyDescent="0.35">
      <c r="B42" s="92" t="str">
        <f t="shared" ref="B42:C44" si="9">B21</f>
        <v>OOCL BRISBANE</v>
      </c>
      <c r="C42" s="178" t="str">
        <f t="shared" si="9"/>
        <v>251N</v>
      </c>
      <c r="D42" s="80">
        <f t="shared" ref="D42:G47" si="10">D21</f>
        <v>46237</v>
      </c>
      <c r="E42" s="64">
        <f t="shared" si="10"/>
        <v>46237</v>
      </c>
      <c r="F42" s="64">
        <f t="shared" si="10"/>
        <v>46244</v>
      </c>
      <c r="G42" s="64">
        <f t="shared" si="10"/>
        <v>46256</v>
      </c>
      <c r="H42" s="64">
        <f>F42+28</f>
        <v>46272</v>
      </c>
      <c r="I42" s="65">
        <f>G42+28</f>
        <v>46284</v>
      </c>
      <c r="J42" s="8"/>
      <c r="K42" s="10"/>
    </row>
    <row r="43" spans="1:12" ht="19.5" customHeight="1" x14ac:dyDescent="0.35">
      <c r="B43" s="25" t="str">
        <f t="shared" si="9"/>
        <v>KOTA LARIS</v>
      </c>
      <c r="C43" s="119" t="str">
        <f t="shared" si="9"/>
        <v>101N</v>
      </c>
      <c r="D43" s="83">
        <f t="shared" si="10"/>
        <v>46252</v>
      </c>
      <c r="E43" s="33">
        <f t="shared" si="10"/>
        <v>46252</v>
      </c>
      <c r="F43" s="33">
        <f t="shared" si="10"/>
        <v>46259</v>
      </c>
      <c r="G43" s="33">
        <f t="shared" si="10"/>
        <v>46270</v>
      </c>
      <c r="H43" s="33">
        <f t="shared" ref="H43:I46" si="11">F43+28</f>
        <v>46287</v>
      </c>
      <c r="I43" s="30">
        <f>G43+28</f>
        <v>46298</v>
      </c>
      <c r="J43" s="8"/>
      <c r="K43" s="10"/>
    </row>
    <row r="44" spans="1:12" ht="19.5" customHeight="1" x14ac:dyDescent="0.35">
      <c r="B44" s="25" t="str">
        <f t="shared" si="9"/>
        <v>KOTA LUMAYAN</v>
      </c>
      <c r="C44" s="119" t="str">
        <f t="shared" si="9"/>
        <v>192N</v>
      </c>
      <c r="D44" s="83">
        <f t="shared" si="10"/>
        <v>46265</v>
      </c>
      <c r="E44" s="33">
        <f t="shared" si="10"/>
        <v>46262</v>
      </c>
      <c r="F44" s="33">
        <f t="shared" si="10"/>
        <v>46269</v>
      </c>
      <c r="G44" s="33">
        <f t="shared" si="10"/>
        <v>46283</v>
      </c>
      <c r="H44" s="33">
        <f t="shared" si="11"/>
        <v>46297</v>
      </c>
      <c r="I44" s="30">
        <f t="shared" si="11"/>
        <v>46311</v>
      </c>
      <c r="J44" s="8"/>
      <c r="K44" s="10"/>
    </row>
    <row r="45" spans="1:12" ht="19.5" customHeight="1" x14ac:dyDescent="0.35">
      <c r="B45" s="25" t="str">
        <f t="shared" ref="B45:C47" si="12">B24</f>
        <v>OOCL BRISBANE</v>
      </c>
      <c r="C45" s="147" t="str">
        <f t="shared" si="12"/>
        <v>252N</v>
      </c>
      <c r="D45" s="83">
        <f t="shared" si="10"/>
        <v>46272</v>
      </c>
      <c r="E45" s="33">
        <f t="shared" si="10"/>
        <v>46269</v>
      </c>
      <c r="F45" s="33">
        <f t="shared" si="10"/>
        <v>46276</v>
      </c>
      <c r="G45" s="33">
        <f t="shared" si="10"/>
        <v>46290</v>
      </c>
      <c r="H45" s="33">
        <f>F45+28</f>
        <v>46304</v>
      </c>
      <c r="I45" s="30">
        <f t="shared" si="11"/>
        <v>46318</v>
      </c>
      <c r="J45" s="8"/>
      <c r="K45" s="10"/>
    </row>
    <row r="46" spans="1:12" ht="19.5" customHeight="1" x14ac:dyDescent="0.35">
      <c r="B46" s="25" t="str">
        <f t="shared" si="12"/>
        <v>OOCL YOKOHAMA</v>
      </c>
      <c r="C46" s="147" t="str">
        <f t="shared" si="12"/>
        <v>214N</v>
      </c>
      <c r="D46" s="83">
        <f t="shared" si="10"/>
        <v>46279</v>
      </c>
      <c r="E46" s="33">
        <f t="shared" si="10"/>
        <v>46276</v>
      </c>
      <c r="F46" s="33">
        <f t="shared" si="10"/>
        <v>46283</v>
      </c>
      <c r="G46" s="33">
        <f t="shared" si="10"/>
        <v>46297</v>
      </c>
      <c r="H46" s="33">
        <f>F46+28</f>
        <v>46311</v>
      </c>
      <c r="I46" s="30">
        <f t="shared" si="11"/>
        <v>46325</v>
      </c>
      <c r="J46" s="8"/>
      <c r="K46" s="10"/>
    </row>
    <row r="47" spans="1:12" s="10" customFormat="1" ht="20.25" customHeight="1" thickBot="1" x14ac:dyDescent="0.4">
      <c r="A47" s="13"/>
      <c r="B47" s="26" t="str">
        <f t="shared" si="12"/>
        <v>KOTA LARIS</v>
      </c>
      <c r="C47" s="148" t="str">
        <f t="shared" si="12"/>
        <v>102N</v>
      </c>
      <c r="D47" s="18">
        <f t="shared" si="10"/>
        <v>46283</v>
      </c>
      <c r="E47" s="28">
        <f t="shared" si="10"/>
        <v>46283</v>
      </c>
      <c r="F47" s="28">
        <f t="shared" si="10"/>
        <v>46290</v>
      </c>
      <c r="G47" s="28">
        <f t="shared" si="10"/>
        <v>46304</v>
      </c>
      <c r="H47" s="28">
        <f t="shared" ref="H47" si="13">F47+45</f>
        <v>46335</v>
      </c>
      <c r="I47" s="31">
        <f>F47+28</f>
        <v>46318</v>
      </c>
      <c r="J47" s="8"/>
    </row>
    <row r="48" spans="1:12" ht="25.5" customHeight="1" thickBot="1" x14ac:dyDescent="0.65">
      <c r="B48" s="281" t="s">
        <v>18</v>
      </c>
      <c r="C48" s="281"/>
      <c r="D48" s="281"/>
      <c r="E48" s="281"/>
      <c r="F48" s="281"/>
      <c r="G48" s="281"/>
      <c r="H48" s="281"/>
      <c r="I48" s="281"/>
      <c r="J48" s="205"/>
      <c r="K48" s="8"/>
    </row>
    <row r="49" spans="2:11" ht="18" customHeight="1" x14ac:dyDescent="0.3">
      <c r="B49" s="230" t="s">
        <v>3</v>
      </c>
      <c r="C49" s="264" t="s">
        <v>4</v>
      </c>
      <c r="D49" s="258" t="s">
        <v>59</v>
      </c>
      <c r="E49" s="220" t="s">
        <v>25</v>
      </c>
      <c r="F49" s="220" t="s">
        <v>29</v>
      </c>
      <c r="G49" s="220" t="s">
        <v>15</v>
      </c>
      <c r="H49" s="220" t="s">
        <v>43</v>
      </c>
      <c r="I49" s="222" t="s">
        <v>19</v>
      </c>
      <c r="J49" s="8"/>
      <c r="K49" s="10"/>
    </row>
    <row r="50" spans="2:11" ht="18" customHeight="1" thickBot="1" x14ac:dyDescent="0.35">
      <c r="B50" s="231"/>
      <c r="C50" s="265"/>
      <c r="D50" s="259"/>
      <c r="E50" s="221"/>
      <c r="F50" s="221"/>
      <c r="G50" s="221"/>
      <c r="H50" s="221"/>
      <c r="I50" s="223"/>
      <c r="J50" s="8"/>
      <c r="K50" s="10"/>
    </row>
    <row r="51" spans="2:11" ht="19.5" customHeight="1" x14ac:dyDescent="0.35">
      <c r="B51" s="25" t="str">
        <f>B21</f>
        <v>OOCL BRISBANE</v>
      </c>
      <c r="C51" s="147" t="str">
        <f t="shared" ref="C51:C55" si="14">C21</f>
        <v>251N</v>
      </c>
      <c r="D51" s="83">
        <f>D21</f>
        <v>46237</v>
      </c>
      <c r="E51" s="33">
        <f>E21</f>
        <v>46237</v>
      </c>
      <c r="F51" s="33">
        <f>F21</f>
        <v>46244</v>
      </c>
      <c r="G51" s="33">
        <f>G21</f>
        <v>46256</v>
      </c>
      <c r="H51" s="33">
        <f>F51+48</f>
        <v>46292</v>
      </c>
      <c r="I51" s="30">
        <f>F51+45</f>
        <v>46289</v>
      </c>
      <c r="J51" s="8"/>
      <c r="K51" s="10"/>
    </row>
    <row r="52" spans="2:11" ht="19.5" customHeight="1" x14ac:dyDescent="0.35">
      <c r="B52" s="25" t="str">
        <f>B22</f>
        <v>KOTA LARIS</v>
      </c>
      <c r="C52" s="147" t="str">
        <f t="shared" si="14"/>
        <v>101N</v>
      </c>
      <c r="D52" s="83">
        <f t="shared" ref="D52:E55" si="15">D22</f>
        <v>46252</v>
      </c>
      <c r="E52" s="33">
        <f t="shared" si="15"/>
        <v>46252</v>
      </c>
      <c r="F52" s="33">
        <f>F43</f>
        <v>46259</v>
      </c>
      <c r="G52" s="33">
        <f>G22</f>
        <v>46270</v>
      </c>
      <c r="H52" s="33">
        <f t="shared" ref="H52:H55" si="16">F52+48</f>
        <v>46307</v>
      </c>
      <c r="I52" s="30">
        <f t="shared" ref="I52:I55" si="17">F52+45</f>
        <v>46304</v>
      </c>
      <c r="J52" s="8"/>
      <c r="K52" s="10"/>
    </row>
    <row r="53" spans="2:11" ht="19.5" customHeight="1" x14ac:dyDescent="0.35">
      <c r="B53" s="25" t="str">
        <f>B23</f>
        <v>KOTA LUMAYAN</v>
      </c>
      <c r="C53" s="147" t="str">
        <f t="shared" si="14"/>
        <v>192N</v>
      </c>
      <c r="D53" s="83">
        <f t="shared" si="15"/>
        <v>46265</v>
      </c>
      <c r="E53" s="33">
        <f t="shared" si="15"/>
        <v>46262</v>
      </c>
      <c r="F53" s="33">
        <f>F44</f>
        <v>46269</v>
      </c>
      <c r="G53" s="33">
        <f t="shared" ref="G53" si="18">G23</f>
        <v>46283</v>
      </c>
      <c r="H53" s="33">
        <f t="shared" si="16"/>
        <v>46317</v>
      </c>
      <c r="I53" s="30">
        <f t="shared" si="17"/>
        <v>46314</v>
      </c>
      <c r="J53" s="8"/>
      <c r="K53" s="10"/>
    </row>
    <row r="54" spans="2:11" ht="19.5" customHeight="1" x14ac:dyDescent="0.35">
      <c r="B54" s="25" t="str">
        <f>B24</f>
        <v>OOCL BRISBANE</v>
      </c>
      <c r="C54" s="147" t="str">
        <f t="shared" si="14"/>
        <v>252N</v>
      </c>
      <c r="D54" s="83">
        <f t="shared" si="15"/>
        <v>46272</v>
      </c>
      <c r="E54" s="33">
        <f t="shared" si="15"/>
        <v>46269</v>
      </c>
      <c r="F54" s="33">
        <f>F24</f>
        <v>46276</v>
      </c>
      <c r="G54" s="33">
        <f>G24</f>
        <v>46290</v>
      </c>
      <c r="H54" s="33">
        <f t="shared" si="16"/>
        <v>46324</v>
      </c>
      <c r="I54" s="30">
        <f t="shared" si="17"/>
        <v>46321</v>
      </c>
      <c r="J54" s="8"/>
      <c r="K54" s="10"/>
    </row>
    <row r="55" spans="2:11" ht="19.5" customHeight="1" thickBot="1" x14ac:dyDescent="0.4">
      <c r="B55" s="26" t="str">
        <f>B25</f>
        <v>OOCL YOKOHAMA</v>
      </c>
      <c r="C55" s="148" t="str">
        <f t="shared" si="14"/>
        <v>214N</v>
      </c>
      <c r="D55" s="18">
        <f t="shared" si="15"/>
        <v>46279</v>
      </c>
      <c r="E55" s="28">
        <f t="shared" si="15"/>
        <v>46276</v>
      </c>
      <c r="F55" s="28">
        <f>F25</f>
        <v>46283</v>
      </c>
      <c r="G55" s="28">
        <f>G25</f>
        <v>46297</v>
      </c>
      <c r="H55" s="28">
        <f t="shared" si="16"/>
        <v>46331</v>
      </c>
      <c r="I55" s="31">
        <f t="shared" si="17"/>
        <v>46328</v>
      </c>
      <c r="J55" s="8"/>
      <c r="K55" s="10"/>
    </row>
    <row r="56" spans="2:11" ht="24.75" customHeight="1" thickBot="1" x14ac:dyDescent="0.65">
      <c r="B56" s="281" t="s">
        <v>20</v>
      </c>
      <c r="C56" s="281"/>
      <c r="D56" s="281"/>
      <c r="E56" s="281"/>
      <c r="F56" s="281"/>
      <c r="G56" s="281"/>
      <c r="H56" s="281"/>
      <c r="I56" s="281"/>
      <c r="J56" s="205"/>
      <c r="K56" s="8"/>
    </row>
    <row r="57" spans="2:11" ht="20.25" customHeight="1" x14ac:dyDescent="0.3">
      <c r="B57" s="230" t="s">
        <v>3</v>
      </c>
      <c r="C57" s="264" t="s">
        <v>4</v>
      </c>
      <c r="D57" s="258" t="s">
        <v>59</v>
      </c>
      <c r="E57" s="220" t="s">
        <v>25</v>
      </c>
      <c r="F57" s="220" t="s">
        <v>29</v>
      </c>
      <c r="G57" s="220" t="s">
        <v>15</v>
      </c>
      <c r="H57" s="213" t="s">
        <v>60</v>
      </c>
      <c r="I57" s="220" t="s">
        <v>61</v>
      </c>
      <c r="J57" s="222" t="s">
        <v>42</v>
      </c>
      <c r="K57" s="8"/>
    </row>
    <row r="58" spans="2:11" ht="20.25" customHeight="1" thickBot="1" x14ac:dyDescent="0.35">
      <c r="B58" s="231"/>
      <c r="C58" s="265"/>
      <c r="D58" s="259"/>
      <c r="E58" s="221"/>
      <c r="F58" s="221"/>
      <c r="G58" s="221"/>
      <c r="H58" s="219"/>
      <c r="I58" s="221"/>
      <c r="J58" s="223"/>
      <c r="K58" s="8"/>
    </row>
    <row r="59" spans="2:11" ht="19.5" customHeight="1" x14ac:dyDescent="0.35">
      <c r="B59" s="92" t="str">
        <f t="shared" ref="B59:C62" si="19">B21</f>
        <v>OOCL BRISBANE</v>
      </c>
      <c r="C59" s="149" t="str">
        <f t="shared" si="19"/>
        <v>251N</v>
      </c>
      <c r="D59" s="80">
        <f t="shared" ref="D59:D62" si="20">D21</f>
        <v>46237</v>
      </c>
      <c r="E59" s="64">
        <f t="shared" ref="E59:G62" si="21">E21</f>
        <v>46237</v>
      </c>
      <c r="F59" s="64">
        <f t="shared" si="21"/>
        <v>46244</v>
      </c>
      <c r="G59" s="64">
        <f t="shared" si="21"/>
        <v>46256</v>
      </c>
      <c r="H59" s="64">
        <f>F59+48</f>
        <v>46292</v>
      </c>
      <c r="I59" s="64">
        <f>F59+51</f>
        <v>46295</v>
      </c>
      <c r="J59" s="65">
        <f>F59+51</f>
        <v>46295</v>
      </c>
      <c r="K59" s="8"/>
    </row>
    <row r="60" spans="2:11" ht="20.25" customHeight="1" x14ac:dyDescent="0.35">
      <c r="B60" s="25" t="str">
        <f t="shared" si="19"/>
        <v>KOTA LARIS</v>
      </c>
      <c r="C60" s="147" t="str">
        <f t="shared" si="19"/>
        <v>101N</v>
      </c>
      <c r="D60" s="83">
        <f t="shared" si="20"/>
        <v>46252</v>
      </c>
      <c r="E60" s="33">
        <f t="shared" si="21"/>
        <v>46252</v>
      </c>
      <c r="F60" s="33">
        <f t="shared" si="21"/>
        <v>46259</v>
      </c>
      <c r="G60" s="33">
        <f t="shared" si="21"/>
        <v>46270</v>
      </c>
      <c r="H60" s="33">
        <f t="shared" ref="H60:H62" si="22">F60+48</f>
        <v>46307</v>
      </c>
      <c r="I60" s="33">
        <f t="shared" ref="I60:I62" si="23">F60+51</f>
        <v>46310</v>
      </c>
      <c r="J60" s="30">
        <f>F60+51</f>
        <v>46310</v>
      </c>
      <c r="K60" s="8"/>
    </row>
    <row r="61" spans="2:11" ht="20.25" customHeight="1" x14ac:dyDescent="0.35">
      <c r="B61" s="25" t="str">
        <f t="shared" si="19"/>
        <v>KOTA LUMAYAN</v>
      </c>
      <c r="C61" s="147" t="str">
        <f t="shared" si="19"/>
        <v>192N</v>
      </c>
      <c r="D61" s="83">
        <f t="shared" si="20"/>
        <v>46265</v>
      </c>
      <c r="E61" s="33">
        <f t="shared" si="21"/>
        <v>46262</v>
      </c>
      <c r="F61" s="33">
        <f t="shared" si="21"/>
        <v>46269</v>
      </c>
      <c r="G61" s="33">
        <f t="shared" si="21"/>
        <v>46283</v>
      </c>
      <c r="H61" s="33">
        <f t="shared" si="22"/>
        <v>46317</v>
      </c>
      <c r="I61" s="33">
        <f t="shared" si="23"/>
        <v>46320</v>
      </c>
      <c r="J61" s="30">
        <f>F61+51</f>
        <v>46320</v>
      </c>
      <c r="K61" s="8"/>
    </row>
    <row r="62" spans="2:11" ht="20.25" customHeight="1" thickBot="1" x14ac:dyDescent="0.4">
      <c r="B62" s="26" t="str">
        <f t="shared" si="19"/>
        <v>OOCL BRISBANE</v>
      </c>
      <c r="C62" s="148" t="str">
        <f t="shared" si="19"/>
        <v>252N</v>
      </c>
      <c r="D62" s="18">
        <f t="shared" si="20"/>
        <v>46272</v>
      </c>
      <c r="E62" s="28">
        <f t="shared" si="21"/>
        <v>46269</v>
      </c>
      <c r="F62" s="28">
        <f t="shared" si="21"/>
        <v>46276</v>
      </c>
      <c r="G62" s="28">
        <f t="shared" si="21"/>
        <v>46290</v>
      </c>
      <c r="H62" s="28">
        <f t="shared" si="22"/>
        <v>46324</v>
      </c>
      <c r="I62" s="28">
        <f t="shared" si="23"/>
        <v>46327</v>
      </c>
      <c r="J62" s="31">
        <f>F62+51</f>
        <v>46327</v>
      </c>
      <c r="K62" s="8"/>
    </row>
    <row r="63" spans="2:11" ht="20.25" customHeight="1" x14ac:dyDescent="0.35">
      <c r="B63" s="40"/>
      <c r="C63" s="41"/>
      <c r="D63" s="62"/>
      <c r="E63" s="46"/>
      <c r="F63" s="43"/>
      <c r="G63" s="43"/>
      <c r="H63" s="43"/>
      <c r="I63" s="43"/>
      <c r="J63" s="43"/>
      <c r="K63" s="8"/>
    </row>
    <row r="64" spans="2:11" ht="20.25" customHeight="1" x14ac:dyDescent="0.35">
      <c r="B64" s="40"/>
      <c r="C64" s="41"/>
      <c r="D64" s="62"/>
      <c r="E64" s="46"/>
      <c r="F64" s="43"/>
      <c r="G64" s="43"/>
      <c r="H64" s="43"/>
      <c r="I64" s="43"/>
      <c r="J64" s="43"/>
      <c r="K64" s="8"/>
    </row>
    <row r="65" spans="2:11" ht="20.25" customHeight="1" x14ac:dyDescent="0.35">
      <c r="B65" s="40"/>
      <c r="C65" s="41"/>
      <c r="D65" s="62"/>
      <c r="E65" s="46"/>
      <c r="F65" s="43"/>
      <c r="G65" s="43"/>
      <c r="H65" s="43"/>
      <c r="I65" s="43"/>
      <c r="J65" s="43"/>
      <c r="K65" s="8"/>
    </row>
    <row r="66" spans="2:11" ht="20.25" customHeight="1" x14ac:dyDescent="0.35">
      <c r="B66" s="40"/>
      <c r="C66" s="41"/>
      <c r="D66" s="62"/>
      <c r="E66" s="46"/>
      <c r="F66" s="43"/>
      <c r="G66" s="43"/>
      <c r="H66" s="43"/>
      <c r="I66" s="43"/>
      <c r="J66" s="43"/>
      <c r="K66" s="8"/>
    </row>
    <row r="67" spans="2:11" ht="20.25" customHeight="1" x14ac:dyDescent="0.35">
      <c r="B67" s="40"/>
      <c r="C67" s="41"/>
      <c r="D67" s="62"/>
      <c r="E67" s="46"/>
      <c r="F67" s="43"/>
      <c r="G67" s="43"/>
      <c r="H67" s="43"/>
      <c r="I67" s="43"/>
      <c r="J67" s="43"/>
      <c r="K67" s="8"/>
    </row>
    <row r="68" spans="2:11" ht="20.25" customHeight="1" x14ac:dyDescent="0.35">
      <c r="B68" s="40"/>
      <c r="C68" s="41"/>
      <c r="D68" s="62"/>
      <c r="E68" s="46"/>
      <c r="F68" s="43"/>
      <c r="G68" s="43"/>
      <c r="H68" s="43"/>
      <c r="I68" s="43"/>
      <c r="J68" s="43"/>
      <c r="K68" s="8"/>
    </row>
    <row r="69" spans="2:11" ht="20.25" customHeight="1" x14ac:dyDescent="0.35">
      <c r="B69" s="40"/>
      <c r="C69" s="41"/>
      <c r="D69" s="62"/>
      <c r="E69" s="46"/>
      <c r="F69" s="43"/>
      <c r="G69" s="43"/>
      <c r="H69" s="43"/>
      <c r="I69" s="43"/>
      <c r="J69" s="43"/>
      <c r="K69" s="8"/>
    </row>
    <row r="70" spans="2:11" ht="20.25" customHeight="1" x14ac:dyDescent="0.35">
      <c r="B70" s="40"/>
      <c r="C70" s="41"/>
      <c r="D70" s="62"/>
      <c r="E70" s="46"/>
      <c r="F70" s="43"/>
      <c r="G70" s="43"/>
      <c r="H70" s="43"/>
      <c r="I70" s="43"/>
      <c r="J70" s="43"/>
      <c r="K70" s="8"/>
    </row>
    <row r="71" spans="2:11" ht="20.25" customHeight="1" x14ac:dyDescent="0.35">
      <c r="B71" s="40"/>
      <c r="C71" s="41"/>
      <c r="D71" s="62"/>
      <c r="E71" s="46"/>
      <c r="F71" s="43"/>
      <c r="G71" s="43"/>
      <c r="H71" s="43"/>
      <c r="I71" s="43"/>
      <c r="J71" s="43"/>
      <c r="K71" s="8"/>
    </row>
    <row r="72" spans="2:11" ht="20.25" customHeight="1" x14ac:dyDescent="0.35">
      <c r="B72" s="40"/>
      <c r="C72" s="41"/>
      <c r="D72" s="62"/>
      <c r="E72" s="46"/>
      <c r="F72" s="43"/>
      <c r="G72" s="43"/>
      <c r="H72" s="43"/>
      <c r="I72" s="43"/>
      <c r="J72" s="43"/>
      <c r="K72" s="8"/>
    </row>
    <row r="73" spans="2:11" ht="20.25" customHeight="1" x14ac:dyDescent="0.35">
      <c r="B73" s="40"/>
      <c r="C73" s="41"/>
      <c r="D73" s="62"/>
      <c r="E73" s="46"/>
      <c r="F73" s="43"/>
      <c r="G73" s="43"/>
      <c r="H73" s="43"/>
      <c r="I73" s="43"/>
      <c r="J73" s="43"/>
      <c r="K73" s="8"/>
    </row>
    <row r="74" spans="2:11" ht="12.75" customHeight="1" x14ac:dyDescent="0.25">
      <c r="B74" s="37"/>
      <c r="C74" s="38"/>
      <c r="D74" s="38"/>
      <c r="E74" s="39"/>
      <c r="F74" s="39"/>
      <c r="G74" s="29"/>
      <c r="H74" s="29"/>
      <c r="I74" s="34"/>
      <c r="J74" s="8"/>
      <c r="K74" s="8"/>
    </row>
    <row r="75" spans="2:11" ht="24.75" customHeight="1" thickBot="1" x14ac:dyDescent="0.65">
      <c r="B75" s="205" t="s">
        <v>21</v>
      </c>
      <c r="C75" s="205"/>
      <c r="D75" s="205"/>
      <c r="E75" s="205"/>
      <c r="F75" s="205"/>
      <c r="G75" s="205"/>
      <c r="H75" s="205"/>
      <c r="I75" s="205"/>
      <c r="J75" s="11"/>
      <c r="K75" s="11"/>
    </row>
    <row r="76" spans="2:11" ht="12.75" customHeight="1" x14ac:dyDescent="0.3">
      <c r="B76" s="206" t="s">
        <v>3</v>
      </c>
      <c r="C76" s="211" t="s">
        <v>4</v>
      </c>
      <c r="D76" s="211" t="s">
        <v>59</v>
      </c>
      <c r="E76" s="213" t="s">
        <v>25</v>
      </c>
      <c r="F76" s="213" t="s">
        <v>29</v>
      </c>
      <c r="G76" s="213" t="s">
        <v>22</v>
      </c>
      <c r="H76" s="8"/>
      <c r="I76" s="8"/>
      <c r="J76" s="8"/>
      <c r="K76" s="3"/>
    </row>
    <row r="77" spans="2:11" ht="33" customHeight="1" thickBot="1" x14ac:dyDescent="0.35">
      <c r="B77" s="217"/>
      <c r="C77" s="218"/>
      <c r="D77" s="218"/>
      <c r="E77" s="219"/>
      <c r="F77" s="219"/>
      <c r="G77" s="219"/>
      <c r="H77" s="8"/>
      <c r="I77" s="8"/>
      <c r="J77" s="8"/>
      <c r="K77" s="10"/>
    </row>
    <row r="78" spans="2:11" ht="20.25" customHeight="1" x14ac:dyDescent="0.35">
      <c r="B78" s="25" t="s">
        <v>76</v>
      </c>
      <c r="C78" s="191">
        <v>2627</v>
      </c>
      <c r="D78" s="33">
        <f>E78</f>
        <v>46234</v>
      </c>
      <c r="E78" s="33">
        <v>46234</v>
      </c>
      <c r="F78" s="33">
        <v>46240</v>
      </c>
      <c r="G78" s="30">
        <v>46247</v>
      </c>
      <c r="H78" s="8"/>
      <c r="I78" s="8"/>
      <c r="J78" s="128"/>
      <c r="K78" s="10"/>
    </row>
    <row r="79" spans="2:11" ht="20.25" customHeight="1" x14ac:dyDescent="0.35">
      <c r="B79" s="25" t="s">
        <v>77</v>
      </c>
      <c r="C79" s="191">
        <v>2629</v>
      </c>
      <c r="D79" s="33">
        <f>E79</f>
        <v>46239</v>
      </c>
      <c r="E79" s="33">
        <v>46239</v>
      </c>
      <c r="F79" s="33">
        <v>46247</v>
      </c>
      <c r="G79" s="30">
        <v>46254</v>
      </c>
      <c r="H79" s="8"/>
      <c r="I79" s="8"/>
      <c r="J79" s="8"/>
      <c r="K79" s="10"/>
    </row>
    <row r="80" spans="2:11" ht="20.25" customHeight="1" x14ac:dyDescent="0.35">
      <c r="B80" s="25" t="s">
        <v>76</v>
      </c>
      <c r="C80" s="191">
        <v>2629</v>
      </c>
      <c r="D80" s="33">
        <f>E80</f>
        <v>46246</v>
      </c>
      <c r="E80" s="33">
        <v>46246</v>
      </c>
      <c r="F80" s="33">
        <v>46254</v>
      </c>
      <c r="G80" s="30">
        <v>46272</v>
      </c>
      <c r="H80" s="8"/>
      <c r="I80" s="8"/>
      <c r="J80" s="8"/>
      <c r="K80" s="10"/>
    </row>
    <row r="81" spans="2:12" ht="20.25" customHeight="1" thickBot="1" x14ac:dyDescent="0.4">
      <c r="B81" s="26" t="s">
        <v>77</v>
      </c>
      <c r="C81" s="145">
        <v>2631</v>
      </c>
      <c r="D81" s="28">
        <v>46254</v>
      </c>
      <c r="E81" s="28">
        <v>46254</v>
      </c>
      <c r="F81" s="28">
        <v>46261</v>
      </c>
      <c r="G81" s="31">
        <v>46279</v>
      </c>
      <c r="H81" s="8"/>
      <c r="I81" s="8"/>
      <c r="J81" s="8"/>
      <c r="K81" s="10"/>
    </row>
    <row r="82" spans="2:12" ht="18" customHeight="1" x14ac:dyDescent="0.25">
      <c r="B82" s="37"/>
      <c r="C82" s="38"/>
      <c r="D82" s="38"/>
      <c r="E82" s="39"/>
      <c r="F82" s="39"/>
      <c r="G82" s="29"/>
      <c r="H82" s="8"/>
      <c r="I82" s="34"/>
      <c r="J82" s="8"/>
      <c r="K82" s="8"/>
    </row>
    <row r="83" spans="2:12" ht="18" customHeight="1" x14ac:dyDescent="0.3">
      <c r="B83" s="47"/>
      <c r="C83" s="47"/>
      <c r="D83" s="47"/>
      <c r="E83" s="8"/>
      <c r="F83" s="8"/>
      <c r="G83" s="8"/>
      <c r="H83" s="8"/>
      <c r="I83" s="8"/>
      <c r="J83" s="8"/>
      <c r="K83" s="8"/>
    </row>
    <row r="84" spans="2:12" ht="18" customHeight="1" x14ac:dyDescent="0.3">
      <c r="B84" s="47"/>
      <c r="C84" s="47"/>
      <c r="D84" s="47"/>
      <c r="E84" s="8"/>
      <c r="F84" s="8"/>
      <c r="G84" s="8"/>
      <c r="H84" s="8"/>
      <c r="I84" s="8"/>
      <c r="J84" s="8"/>
      <c r="K84" s="8"/>
    </row>
    <row r="85" spans="2:12" ht="18" customHeight="1" x14ac:dyDescent="0.3">
      <c r="B85" s="6"/>
      <c r="C85" s="6"/>
      <c r="D85" s="6"/>
      <c r="E85" s="7"/>
      <c r="F85" s="7"/>
      <c r="G85" s="7"/>
      <c r="H85" s="7"/>
      <c r="I85" s="7"/>
      <c r="J85" s="45"/>
    </row>
    <row r="86" spans="2:12" ht="18" customHeight="1" x14ac:dyDescent="0.3">
      <c r="B86" s="6"/>
      <c r="C86" s="6"/>
      <c r="D86" s="6"/>
      <c r="E86" s="7"/>
      <c r="F86" s="7"/>
      <c r="G86" s="7"/>
      <c r="H86" s="7"/>
      <c r="I86" s="7"/>
      <c r="J86" s="7"/>
      <c r="K86" s="45"/>
    </row>
    <row r="87" spans="2:12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2" ht="18" customHeight="1" x14ac:dyDescent="0.3">
      <c r="B88" s="6"/>
      <c r="C88" s="6"/>
      <c r="D88" s="6"/>
      <c r="E88" s="7"/>
      <c r="F88" s="48"/>
      <c r="G88" s="48"/>
      <c r="H88" s="48"/>
      <c r="I88" s="48"/>
      <c r="J88" s="7"/>
    </row>
    <row r="89" spans="2:12" ht="18" customHeight="1" x14ac:dyDescent="0.3">
      <c r="B89" s="6"/>
      <c r="C89" s="6"/>
      <c r="D89" s="6"/>
      <c r="E89" s="7"/>
      <c r="F89" s="7"/>
      <c r="G89" s="7"/>
      <c r="H89" s="7"/>
      <c r="I89" s="7"/>
      <c r="J89" s="7"/>
      <c r="L89" s="5"/>
    </row>
    <row r="90" spans="2:12" ht="18" customHeight="1" x14ac:dyDescent="0.3">
      <c r="B90" s="6"/>
      <c r="C90" s="6"/>
      <c r="D90" s="6"/>
      <c r="E90" s="7"/>
      <c r="F90" s="225"/>
      <c r="G90" s="225"/>
      <c r="H90" s="225"/>
      <c r="I90" s="225"/>
      <c r="J90" s="7"/>
    </row>
    <row r="91" spans="2:12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2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2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2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2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2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6"/>
      <c r="C101" s="6"/>
      <c r="D101" s="6"/>
      <c r="E101" s="7"/>
      <c r="F101" s="7"/>
      <c r="G101" s="7"/>
      <c r="H101" s="7"/>
      <c r="I101" s="7"/>
      <c r="J101" s="7"/>
    </row>
    <row r="102" spans="2:11" ht="18" customHeight="1" x14ac:dyDescent="0.3">
      <c r="B102" s="6"/>
      <c r="C102" s="6"/>
      <c r="D102" s="6"/>
      <c r="E102" s="7"/>
      <c r="F102" s="7"/>
      <c r="G102" s="7"/>
      <c r="H102" s="7"/>
      <c r="I102" s="7"/>
      <c r="J102" s="7"/>
    </row>
    <row r="103" spans="2:11" ht="18" customHeight="1" x14ac:dyDescent="0.3"/>
    <row r="104" spans="2:11" ht="18" customHeight="1" x14ac:dyDescent="0.3">
      <c r="B104" s="52"/>
      <c r="C104" s="6"/>
      <c r="D104" s="6"/>
      <c r="E104" s="7"/>
      <c r="F104" s="7"/>
      <c r="G104" s="7"/>
      <c r="H104" s="7"/>
      <c r="I104" s="7"/>
      <c r="J104" s="7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52"/>
      <c r="C106" s="53"/>
      <c r="D106" s="53"/>
      <c r="E106" s="54"/>
      <c r="F106" s="54"/>
      <c r="G106" s="54"/>
      <c r="H106" s="54"/>
      <c r="I106" s="54"/>
      <c r="J106" s="54"/>
      <c r="K106" s="54"/>
    </row>
    <row r="107" spans="2:11" ht="18" customHeight="1" x14ac:dyDescent="0.3">
      <c r="B107" s="52"/>
      <c r="C107" s="53"/>
      <c r="D107" s="53"/>
      <c r="E107" s="54"/>
      <c r="F107" s="54"/>
      <c r="G107" s="54"/>
      <c r="H107" s="54"/>
      <c r="I107" s="54"/>
      <c r="J107" s="54"/>
      <c r="K107" s="54"/>
    </row>
    <row r="108" spans="2:11" ht="18" customHeight="1" x14ac:dyDescent="0.3">
      <c r="B108" s="52"/>
      <c r="C108" s="53"/>
      <c r="D108" s="53"/>
      <c r="E108" s="54"/>
      <c r="F108" s="54"/>
      <c r="G108" s="54"/>
      <c r="H108" s="54"/>
      <c r="I108" s="54"/>
      <c r="J108" s="54"/>
      <c r="K108" s="54"/>
    </row>
    <row r="109" spans="2:11" ht="18" customHeight="1" x14ac:dyDescent="0.3">
      <c r="B109" s="52"/>
      <c r="C109" s="53"/>
      <c r="D109" s="53"/>
      <c r="E109" s="54"/>
      <c r="F109" s="54"/>
      <c r="G109" s="54"/>
      <c r="H109" s="54"/>
      <c r="I109" s="54"/>
      <c r="J109" s="54"/>
      <c r="K109" s="54"/>
    </row>
    <row r="110" spans="2:11" ht="18" customHeight="1" x14ac:dyDescent="0.3">
      <c r="B110" s="49"/>
      <c r="C110" s="50"/>
      <c r="D110" s="50"/>
      <c r="E110" s="51"/>
      <c r="F110" s="51"/>
      <c r="G110" s="51"/>
      <c r="H110" s="51"/>
      <c r="I110" s="7"/>
      <c r="J110" s="7"/>
    </row>
    <row r="111" spans="2:11" ht="18" customHeight="1" x14ac:dyDescent="0.3">
      <c r="B111" s="49"/>
      <c r="C111" s="50"/>
      <c r="D111" s="50"/>
      <c r="E111" s="51"/>
      <c r="F111" s="51"/>
      <c r="G111" s="51"/>
      <c r="H111" s="51"/>
      <c r="I111" s="7"/>
      <c r="J111" s="7"/>
    </row>
    <row r="112" spans="2:11" ht="18" customHeight="1" x14ac:dyDescent="0.3">
      <c r="B112" s="49"/>
      <c r="C112" s="50"/>
      <c r="D112" s="50"/>
      <c r="E112" s="51"/>
      <c r="F112" s="51"/>
      <c r="G112" s="51"/>
      <c r="H112" s="51"/>
      <c r="I112" s="7"/>
      <c r="J112" s="7"/>
    </row>
    <row r="113" spans="2:10" ht="18" customHeight="1" x14ac:dyDescent="0.3">
      <c r="B113" s="6"/>
      <c r="C113" s="6"/>
      <c r="D113" s="6"/>
      <c r="E113" s="7"/>
      <c r="F113" s="7"/>
      <c r="G113" s="7"/>
      <c r="H113" s="7"/>
      <c r="I113" s="7"/>
      <c r="J113" s="7"/>
    </row>
    <row r="114" spans="2:10" ht="18" customHeight="1" x14ac:dyDescent="0.3">
      <c r="B114" s="6"/>
      <c r="C114" s="6"/>
      <c r="D114" s="6"/>
      <c r="E114" s="7"/>
      <c r="F114" s="7"/>
      <c r="G114" s="7"/>
      <c r="H114" s="7"/>
      <c r="I114" s="7"/>
      <c r="J114" s="7"/>
    </row>
    <row r="115" spans="2:10" ht="18" customHeight="1" x14ac:dyDescent="0.3">
      <c r="B115" s="6"/>
      <c r="C115" s="6"/>
      <c r="D115" s="6"/>
      <c r="E115" s="7"/>
      <c r="F115" s="7"/>
      <c r="G115" s="7"/>
      <c r="H115" s="7"/>
      <c r="I115" s="7"/>
      <c r="J115" s="7"/>
    </row>
    <row r="116" spans="2:10" ht="18" customHeight="1" x14ac:dyDescent="0.3">
      <c r="B116" s="6"/>
      <c r="C116" s="6"/>
      <c r="D116" s="6"/>
      <c r="E116" s="7"/>
      <c r="F116" s="7"/>
      <c r="G116" s="7"/>
      <c r="H116" s="7"/>
      <c r="I116" s="7"/>
      <c r="J116" s="7"/>
    </row>
    <row r="117" spans="2:10" ht="18" customHeight="1" x14ac:dyDescent="0.3">
      <c r="B117" s="6"/>
      <c r="C117" s="6"/>
      <c r="D117" s="6"/>
      <c r="E117" s="7"/>
      <c r="F117" s="7"/>
      <c r="G117" s="7"/>
      <c r="H117" s="7"/>
      <c r="I117" s="7"/>
      <c r="J117" s="7"/>
    </row>
    <row r="118" spans="2:10" ht="18" customHeight="1" x14ac:dyDescent="0.3">
      <c r="B118" s="6"/>
      <c r="C118" s="6"/>
      <c r="D118" s="6"/>
      <c r="E118" s="7"/>
      <c r="F118" s="7"/>
      <c r="G118" s="7"/>
      <c r="H118" s="7"/>
      <c r="I118" s="7"/>
      <c r="J118" s="7"/>
    </row>
    <row r="119" spans="2:10" ht="18" customHeight="1" x14ac:dyDescent="0.3">
      <c r="B119" s="6"/>
      <c r="C119" s="6"/>
      <c r="D119" s="6"/>
      <c r="E119" s="7"/>
      <c r="F119" s="7"/>
      <c r="G119" s="7"/>
      <c r="H119" s="7"/>
      <c r="I119" s="7"/>
      <c r="J119" s="7"/>
    </row>
    <row r="120" spans="2:10" ht="18" customHeight="1" x14ac:dyDescent="0.3">
      <c r="B120" s="6"/>
      <c r="C120" s="6"/>
      <c r="D120" s="6"/>
      <c r="E120" s="7"/>
      <c r="F120" s="7"/>
      <c r="G120" s="7"/>
      <c r="H120" s="7"/>
      <c r="I120" s="7"/>
      <c r="J120" s="7"/>
    </row>
    <row r="121" spans="2:10" ht="18" customHeight="1" x14ac:dyDescent="0.3">
      <c r="B121" s="6"/>
      <c r="C121" s="6"/>
      <c r="D121" s="6"/>
      <c r="E121" s="7"/>
      <c r="F121" s="7"/>
      <c r="G121" s="7"/>
      <c r="H121" s="7"/>
      <c r="I121" s="7"/>
      <c r="J121" s="7"/>
    </row>
    <row r="122" spans="2:10" ht="18" customHeight="1" x14ac:dyDescent="0.3">
      <c r="B122" s="6"/>
      <c r="C122" s="6"/>
      <c r="D122" s="6"/>
      <c r="E122" s="7"/>
      <c r="F122" s="7"/>
      <c r="G122" s="7"/>
      <c r="H122" s="7"/>
      <c r="I122" s="7"/>
      <c r="J122" s="7"/>
    </row>
    <row r="123" spans="2:10" ht="18" customHeight="1" x14ac:dyDescent="0.3">
      <c r="B123" s="6"/>
      <c r="C123" s="6"/>
      <c r="D123" s="6"/>
      <c r="E123" s="7"/>
      <c r="F123" s="7"/>
      <c r="G123" s="7"/>
      <c r="H123" s="7"/>
      <c r="I123" s="7"/>
      <c r="J123" s="7"/>
    </row>
    <row r="124" spans="2:10" ht="18" customHeight="1" x14ac:dyDescent="0.3">
      <c r="B124" s="6"/>
      <c r="C124" s="6"/>
      <c r="D124" s="6"/>
      <c r="E124" s="7"/>
      <c r="F124" s="7"/>
      <c r="G124" s="7"/>
      <c r="H124" s="7"/>
      <c r="I124" s="7"/>
      <c r="J124" s="7"/>
    </row>
    <row r="125" spans="2:10" ht="18" customHeight="1" x14ac:dyDescent="0.3">
      <c r="B125" s="6"/>
      <c r="C125" s="6"/>
      <c r="D125" s="6"/>
      <c r="E125" s="7"/>
      <c r="F125" s="7"/>
      <c r="G125" s="7"/>
      <c r="H125" s="7"/>
      <c r="I125" s="7"/>
      <c r="J125" s="7"/>
    </row>
    <row r="126" spans="2:10" ht="18" customHeight="1" x14ac:dyDescent="0.3">
      <c r="B126" s="6"/>
      <c r="C126" s="6"/>
      <c r="D126" s="6"/>
      <c r="E126" s="7"/>
      <c r="F126" s="7"/>
      <c r="G126" s="7"/>
      <c r="H126" s="7"/>
      <c r="I126" s="7"/>
      <c r="J126" s="7"/>
    </row>
    <row r="127" spans="2:10" ht="12.75" customHeight="1" x14ac:dyDescent="0.3"/>
    <row r="128" spans="2:10" ht="12.75" customHeight="1" x14ac:dyDescent="0.3"/>
    <row r="137" ht="12.75" customHeight="1" x14ac:dyDescent="0.3"/>
    <row r="139" ht="12.75" customHeight="1" x14ac:dyDescent="0.3"/>
    <row r="145" ht="12.75" customHeight="1" x14ac:dyDescent="0.3"/>
    <row r="148" ht="12.75" customHeight="1" x14ac:dyDescent="0.3"/>
    <row r="153" ht="12.75" customHeight="1" x14ac:dyDescent="0.3"/>
    <row r="156" ht="12.75" customHeight="1" x14ac:dyDescent="0.3"/>
    <row r="162" ht="12.75" customHeight="1" x14ac:dyDescent="0.3"/>
  </sheetData>
  <mergeCells count="65">
    <mergeCell ref="D76:D77"/>
    <mergeCell ref="K19:K20"/>
    <mergeCell ref="B75:I75"/>
    <mergeCell ref="B76:B77"/>
    <mergeCell ref="C76:C77"/>
    <mergeCell ref="E76:E77"/>
    <mergeCell ref="F76:F77"/>
    <mergeCell ref="G76:G77"/>
    <mergeCell ref="I49:I50"/>
    <mergeCell ref="B56:J56"/>
    <mergeCell ref="B57:B58"/>
    <mergeCell ref="C57:C58"/>
    <mergeCell ref="E57:E58"/>
    <mergeCell ref="F57:F58"/>
    <mergeCell ref="G57:G58"/>
    <mergeCell ref="I57:I58"/>
    <mergeCell ref="J57:J58"/>
    <mergeCell ref="B48:J48"/>
    <mergeCell ref="B49:B50"/>
    <mergeCell ref="C49:C50"/>
    <mergeCell ref="E49:E50"/>
    <mergeCell ref="F49:F50"/>
    <mergeCell ref="G49:G50"/>
    <mergeCell ref="H49:H50"/>
    <mergeCell ref="D49:D50"/>
    <mergeCell ref="D57:D58"/>
    <mergeCell ref="H57:H58"/>
    <mergeCell ref="B40:B41"/>
    <mergeCell ref="C40:C41"/>
    <mergeCell ref="E40:E41"/>
    <mergeCell ref="F40:F41"/>
    <mergeCell ref="G40:G41"/>
    <mergeCell ref="C27:C28"/>
    <mergeCell ref="D40:D41"/>
    <mergeCell ref="H40:H41"/>
    <mergeCell ref="H19:H20"/>
    <mergeCell ref="I40:I41"/>
    <mergeCell ref="F90:I90"/>
    <mergeCell ref="I10:I11"/>
    <mergeCell ref="B18:J18"/>
    <mergeCell ref="I19:I20"/>
    <mergeCell ref="J19:J20"/>
    <mergeCell ref="D19:D20"/>
    <mergeCell ref="B39:J39"/>
    <mergeCell ref="E27:E28"/>
    <mergeCell ref="F27:F28"/>
    <mergeCell ref="G27:G28"/>
    <mergeCell ref="B19:B20"/>
    <mergeCell ref="C19:C20"/>
    <mergeCell ref="E19:E20"/>
    <mergeCell ref="F19:F20"/>
    <mergeCell ref="G19:G20"/>
    <mergeCell ref="B27:B28"/>
    <mergeCell ref="A6:J6"/>
    <mergeCell ref="A7:J7"/>
    <mergeCell ref="A8:J8"/>
    <mergeCell ref="B10:B11"/>
    <mergeCell ref="C10:C11"/>
    <mergeCell ref="E10:E11"/>
    <mergeCell ref="F10:F11"/>
    <mergeCell ref="G10:G11"/>
    <mergeCell ref="H10:H11"/>
    <mergeCell ref="J10:J11"/>
    <mergeCell ref="B9:J9"/>
    <mergeCell ref="D10:D11"/>
  </mergeCells>
  <pageMargins left="0.7" right="0.7" top="0.75" bottom="0.75" header="0.3" footer="0.3"/>
  <pageSetup scale="57" orientation="portrait" r:id="rId1"/>
  <rowBreaks count="3" manualBreakCount="3">
    <brk id="33" max="9" man="1"/>
    <brk id="68" max="9" man="1"/>
    <brk id="114" max="9" man="1"/>
  </rowBreaks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40D1-BDEE-4B75-9F67-C79D692E1E22}">
  <sheetPr>
    <tabColor rgb="FFFF9900"/>
  </sheetPr>
  <dimension ref="A1:L156"/>
  <sheetViews>
    <sheetView view="pageBreakPreview" topLeftCell="A4" zoomScaleNormal="100" zoomScaleSheetLayoutView="100" workbookViewId="0">
      <selection activeCell="B11" sqref="B11:I19"/>
    </sheetView>
  </sheetViews>
  <sheetFormatPr defaultColWidth="8.6640625" defaultRowHeight="17.399999999999999" x14ac:dyDescent="0.3"/>
  <cols>
    <col min="1" max="1" width="6.6640625" style="13" customWidth="1"/>
    <col min="2" max="2" width="21.33203125" style="1" customWidth="1"/>
    <col min="3" max="3" width="12" style="1" customWidth="1"/>
    <col min="4" max="4" width="14.332031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5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9" t="s">
        <v>32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2" s="20" customFormat="1" ht="44.25" customHeight="1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</row>
    <row r="8" spans="1:12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0"/>
    </row>
    <row r="9" spans="1:12" x14ac:dyDescent="0.25">
      <c r="B9" s="227"/>
      <c r="C9" s="227"/>
      <c r="D9" s="227"/>
      <c r="E9" s="227"/>
      <c r="F9" s="227"/>
      <c r="G9" s="227"/>
      <c r="H9" s="227"/>
      <c r="I9" s="23"/>
      <c r="J9" s="11"/>
      <c r="K9" s="8"/>
    </row>
    <row r="10" spans="1:12" ht="31.8" thickBot="1" x14ac:dyDescent="0.65">
      <c r="B10" s="205" t="s">
        <v>14</v>
      </c>
      <c r="C10" s="205"/>
      <c r="D10" s="205"/>
      <c r="E10" s="205"/>
      <c r="F10" s="205"/>
      <c r="G10" s="205"/>
      <c r="H10" s="205"/>
      <c r="I10" s="205"/>
      <c r="J10" s="205"/>
      <c r="K10" s="8"/>
    </row>
    <row r="11" spans="1:12" ht="12.75" customHeight="1" x14ac:dyDescent="0.3">
      <c r="B11" s="230" t="s">
        <v>3</v>
      </c>
      <c r="C11" s="232" t="s">
        <v>4</v>
      </c>
      <c r="D11" s="287" t="s">
        <v>59</v>
      </c>
      <c r="E11" s="220" t="s">
        <v>25</v>
      </c>
      <c r="F11" s="220" t="s">
        <v>33</v>
      </c>
      <c r="G11" s="222" t="s">
        <v>15</v>
      </c>
      <c r="H11" s="283" t="s">
        <v>13</v>
      </c>
      <c r="I11" s="222" t="s">
        <v>46</v>
      </c>
      <c r="J11" s="283" t="s">
        <v>16</v>
      </c>
      <c r="K11" s="222" t="s">
        <v>17</v>
      </c>
      <c r="L11" s="8"/>
    </row>
    <row r="12" spans="1:12" ht="25.5" customHeight="1" thickBot="1" x14ac:dyDescent="0.35">
      <c r="B12" s="231"/>
      <c r="C12" s="285"/>
      <c r="D12" s="288"/>
      <c r="E12" s="286"/>
      <c r="F12" s="286"/>
      <c r="G12" s="282"/>
      <c r="H12" s="284"/>
      <c r="I12" s="282"/>
      <c r="J12" s="284"/>
      <c r="K12" s="282"/>
      <c r="L12" s="8"/>
    </row>
    <row r="13" spans="1:12" ht="18" x14ac:dyDescent="0.35">
      <c r="B13" s="194" t="s">
        <v>111</v>
      </c>
      <c r="C13" s="99" t="s">
        <v>105</v>
      </c>
      <c r="D13" s="199">
        <f t="shared" ref="D13:D18" si="0">E13</f>
        <v>46233</v>
      </c>
      <c r="E13" s="196">
        <v>46233</v>
      </c>
      <c r="F13" s="195">
        <v>46239</v>
      </c>
      <c r="G13" s="195">
        <v>46250</v>
      </c>
      <c r="H13" s="33">
        <f>F13+22</f>
        <v>46261</v>
      </c>
      <c r="I13" s="33">
        <f>F13+25</f>
        <v>46264</v>
      </c>
      <c r="J13" s="33">
        <f>F13+26</f>
        <v>46265</v>
      </c>
      <c r="K13" s="30">
        <f>F13+28</f>
        <v>46267</v>
      </c>
      <c r="L13" s="8"/>
    </row>
    <row r="14" spans="1:12" ht="18" x14ac:dyDescent="0.35">
      <c r="B14" s="73" t="s">
        <v>71</v>
      </c>
      <c r="C14" s="99" t="s">
        <v>106</v>
      </c>
      <c r="D14" s="199">
        <f t="shared" si="0"/>
        <v>46238</v>
      </c>
      <c r="E14" s="196">
        <v>46238</v>
      </c>
      <c r="F14" s="100">
        <v>46245</v>
      </c>
      <c r="G14" s="100">
        <v>46258</v>
      </c>
      <c r="H14" s="33">
        <f t="shared" ref="H14:H19" si="1">F14+22</f>
        <v>46267</v>
      </c>
      <c r="I14" s="33">
        <f t="shared" ref="I14:I19" si="2">F14+25</f>
        <v>46270</v>
      </c>
      <c r="J14" s="33">
        <f>F14+26</f>
        <v>46271</v>
      </c>
      <c r="K14" s="30">
        <f>F14+28</f>
        <v>46273</v>
      </c>
      <c r="L14" s="8"/>
    </row>
    <row r="15" spans="1:12" ht="18" x14ac:dyDescent="0.35">
      <c r="B15" s="73" t="s">
        <v>36</v>
      </c>
      <c r="C15" s="99" t="s">
        <v>113</v>
      </c>
      <c r="D15" s="199">
        <f t="shared" si="0"/>
        <v>46248</v>
      </c>
      <c r="E15" s="196">
        <v>46248</v>
      </c>
      <c r="F15" s="100">
        <v>46255</v>
      </c>
      <c r="G15" s="100">
        <v>46264</v>
      </c>
      <c r="H15" s="33">
        <f t="shared" si="1"/>
        <v>46277</v>
      </c>
      <c r="I15" s="33">
        <f t="shared" si="2"/>
        <v>46280</v>
      </c>
      <c r="J15" s="33">
        <f>F15+26</f>
        <v>46281</v>
      </c>
      <c r="K15" s="30">
        <f>F15+28</f>
        <v>46283</v>
      </c>
      <c r="L15" s="8"/>
    </row>
    <row r="16" spans="1:12" ht="18" x14ac:dyDescent="0.35">
      <c r="B16" s="73" t="s">
        <v>68</v>
      </c>
      <c r="C16" s="99" t="s">
        <v>114</v>
      </c>
      <c r="D16" s="199">
        <f t="shared" si="0"/>
        <v>46253</v>
      </c>
      <c r="E16" s="196">
        <v>46253</v>
      </c>
      <c r="F16" s="100">
        <v>46260</v>
      </c>
      <c r="G16" s="100">
        <v>46271</v>
      </c>
      <c r="H16" s="33">
        <f t="shared" si="1"/>
        <v>46282</v>
      </c>
      <c r="I16" s="33">
        <f t="shared" si="2"/>
        <v>46285</v>
      </c>
      <c r="J16" s="33">
        <f t="shared" ref="J16:J19" si="3">F16+26</f>
        <v>46286</v>
      </c>
      <c r="K16" s="30">
        <f t="shared" ref="K16:K19" si="4">F16+28</f>
        <v>46288</v>
      </c>
      <c r="L16" s="8"/>
    </row>
    <row r="17" spans="1:12" ht="18" x14ac:dyDescent="0.35">
      <c r="B17" s="73" t="s">
        <v>95</v>
      </c>
      <c r="C17" s="99" t="s">
        <v>128</v>
      </c>
      <c r="D17" s="199">
        <f t="shared" si="0"/>
        <v>46262</v>
      </c>
      <c r="E17" s="196">
        <v>46262</v>
      </c>
      <c r="F17" s="195">
        <v>46269</v>
      </c>
      <c r="G17" s="195">
        <v>46278</v>
      </c>
      <c r="H17" s="33">
        <f t="shared" ref="H17:H18" si="5">F17+22</f>
        <v>46291</v>
      </c>
      <c r="I17" s="33">
        <f t="shared" ref="I17:I18" si="6">F17+25</f>
        <v>46294</v>
      </c>
      <c r="J17" s="33">
        <f t="shared" ref="J17:J18" si="7">F17+26</f>
        <v>46295</v>
      </c>
      <c r="K17" s="30">
        <f t="shared" ref="K17:K18" si="8">F17+28</f>
        <v>46297</v>
      </c>
      <c r="L17" s="8"/>
    </row>
    <row r="18" spans="1:12" ht="18" x14ac:dyDescent="0.35">
      <c r="B18" s="73" t="s">
        <v>71</v>
      </c>
      <c r="C18" s="99" t="s">
        <v>133</v>
      </c>
      <c r="D18" s="199">
        <f t="shared" si="0"/>
        <v>46274</v>
      </c>
      <c r="E18" s="196">
        <v>46274</v>
      </c>
      <c r="F18" s="100">
        <v>46281</v>
      </c>
      <c r="G18" s="100">
        <v>46292</v>
      </c>
      <c r="H18" s="33">
        <f t="shared" si="5"/>
        <v>46303</v>
      </c>
      <c r="I18" s="33">
        <f t="shared" si="6"/>
        <v>46306</v>
      </c>
      <c r="J18" s="33">
        <f t="shared" si="7"/>
        <v>46307</v>
      </c>
      <c r="K18" s="30">
        <f t="shared" si="8"/>
        <v>46309</v>
      </c>
      <c r="L18" s="8"/>
    </row>
    <row r="19" spans="1:12" ht="18.600000000000001" thickBot="1" x14ac:dyDescent="0.4">
      <c r="B19" s="74" t="s">
        <v>36</v>
      </c>
      <c r="C19" s="63" t="s">
        <v>141</v>
      </c>
      <c r="D19" s="197">
        <v>46281</v>
      </c>
      <c r="E19" s="198">
        <v>46281</v>
      </c>
      <c r="F19" s="66">
        <v>46288</v>
      </c>
      <c r="G19" s="66">
        <v>46299</v>
      </c>
      <c r="H19" s="28">
        <f t="shared" si="1"/>
        <v>46310</v>
      </c>
      <c r="I19" s="28">
        <f t="shared" si="2"/>
        <v>46313</v>
      </c>
      <c r="J19" s="28">
        <f t="shared" si="3"/>
        <v>46314</v>
      </c>
      <c r="K19" s="31">
        <f t="shared" si="4"/>
        <v>46316</v>
      </c>
      <c r="L19" s="8"/>
    </row>
    <row r="20" spans="1:12" ht="18" customHeight="1" x14ac:dyDescent="0.35">
      <c r="B20" s="35"/>
      <c r="C20" s="118"/>
      <c r="D20" s="118"/>
      <c r="E20" s="24"/>
      <c r="F20" s="24"/>
      <c r="G20" s="24"/>
      <c r="H20" s="29"/>
      <c r="I20" s="34"/>
      <c r="J20" s="8"/>
      <c r="K20" s="8"/>
    </row>
    <row r="21" spans="1:12" ht="25.5" customHeight="1" thickBot="1" x14ac:dyDescent="0.65">
      <c r="B21" s="208" t="s">
        <v>93</v>
      </c>
      <c r="C21" s="208"/>
      <c r="D21" s="208"/>
      <c r="E21" s="208"/>
      <c r="F21" s="208"/>
      <c r="G21" s="208"/>
      <c r="H21" s="208"/>
      <c r="I21" s="208"/>
      <c r="J21" s="205"/>
      <c r="K21" s="8"/>
      <c r="L21" s="10"/>
    </row>
    <row r="22" spans="1:12" ht="18" customHeight="1" x14ac:dyDescent="0.3">
      <c r="B22" s="274" t="s">
        <v>3</v>
      </c>
      <c r="C22" s="287" t="s">
        <v>4</v>
      </c>
      <c r="D22" s="211" t="s">
        <v>59</v>
      </c>
      <c r="E22" s="220" t="s">
        <v>25</v>
      </c>
      <c r="F22" s="222" t="s">
        <v>33</v>
      </c>
      <c r="G22" s="222" t="s">
        <v>15</v>
      </c>
      <c r="H22" s="222" t="s">
        <v>40</v>
      </c>
      <c r="I22" s="222" t="s">
        <v>41</v>
      </c>
      <c r="J22" s="8"/>
      <c r="K22" s="10"/>
    </row>
    <row r="23" spans="1:12" ht="18" customHeight="1" thickBot="1" x14ac:dyDescent="0.35">
      <c r="B23" s="289"/>
      <c r="C23" s="290"/>
      <c r="D23" s="218"/>
      <c r="E23" s="221"/>
      <c r="F23" s="223"/>
      <c r="G23" s="223"/>
      <c r="H23" s="223"/>
      <c r="I23" s="223"/>
      <c r="K23" s="10"/>
    </row>
    <row r="24" spans="1:12" ht="20.25" customHeight="1" x14ac:dyDescent="0.35">
      <c r="B24" s="101" t="str">
        <f t="shared" ref="B24:G27" si="9">B13</f>
        <v xml:space="preserve">OOCL CHICAGO </v>
      </c>
      <c r="C24" s="79" t="str">
        <f t="shared" si="9"/>
        <v>121N</v>
      </c>
      <c r="D24" s="200">
        <f t="shared" si="9"/>
        <v>46233</v>
      </c>
      <c r="E24" s="196">
        <f t="shared" si="9"/>
        <v>46233</v>
      </c>
      <c r="F24" s="100">
        <f t="shared" si="9"/>
        <v>46239</v>
      </c>
      <c r="G24" s="100">
        <f t="shared" si="9"/>
        <v>46250</v>
      </c>
      <c r="H24" s="33">
        <f>F24+28</f>
        <v>46267</v>
      </c>
      <c r="I24" s="30">
        <f>G24+28</f>
        <v>46278</v>
      </c>
      <c r="J24" s="8"/>
      <c r="K24" s="10"/>
    </row>
    <row r="25" spans="1:12" ht="20.25" customHeight="1" x14ac:dyDescent="0.35">
      <c r="B25" s="73" t="str">
        <f t="shared" si="9"/>
        <v>JOGELA</v>
      </c>
      <c r="C25" s="99" t="str">
        <f t="shared" si="9"/>
        <v>215N</v>
      </c>
      <c r="D25" s="200">
        <f t="shared" si="9"/>
        <v>46238</v>
      </c>
      <c r="E25" s="196">
        <f t="shared" si="9"/>
        <v>46238</v>
      </c>
      <c r="F25" s="100">
        <f t="shared" si="9"/>
        <v>46245</v>
      </c>
      <c r="G25" s="100">
        <f t="shared" si="9"/>
        <v>46258</v>
      </c>
      <c r="H25" s="33">
        <f t="shared" ref="H25:I29" si="10">F25+28</f>
        <v>46273</v>
      </c>
      <c r="I25" s="30">
        <f>G25+28</f>
        <v>46286</v>
      </c>
      <c r="J25" s="8"/>
      <c r="K25" s="10"/>
    </row>
    <row r="26" spans="1:12" ht="20.25" customHeight="1" x14ac:dyDescent="0.35">
      <c r="B26" s="73" t="str">
        <f t="shared" si="9"/>
        <v>COSCO GENOA</v>
      </c>
      <c r="C26" s="99" t="str">
        <f t="shared" si="9"/>
        <v>103N</v>
      </c>
      <c r="D26" s="200">
        <f t="shared" si="9"/>
        <v>46248</v>
      </c>
      <c r="E26" s="196">
        <f t="shared" si="9"/>
        <v>46248</v>
      </c>
      <c r="F26" s="100">
        <f t="shared" si="9"/>
        <v>46255</v>
      </c>
      <c r="G26" s="100">
        <f t="shared" si="9"/>
        <v>46264</v>
      </c>
      <c r="H26" s="33">
        <f t="shared" si="10"/>
        <v>46283</v>
      </c>
      <c r="I26" s="30">
        <f t="shared" si="10"/>
        <v>46292</v>
      </c>
      <c r="J26" s="3"/>
      <c r="K26" s="10"/>
    </row>
    <row r="27" spans="1:12" ht="20.25" customHeight="1" x14ac:dyDescent="0.35">
      <c r="B27" s="73" t="str">
        <f t="shared" si="9"/>
        <v>OOCL PANAMA</v>
      </c>
      <c r="C27" s="99" t="str">
        <f t="shared" si="9"/>
        <v>335N</v>
      </c>
      <c r="D27" s="200">
        <f t="shared" si="9"/>
        <v>46253</v>
      </c>
      <c r="E27" s="196">
        <f t="shared" si="9"/>
        <v>46253</v>
      </c>
      <c r="F27" s="100">
        <f t="shared" si="9"/>
        <v>46260</v>
      </c>
      <c r="G27" s="100">
        <f t="shared" si="9"/>
        <v>46271</v>
      </c>
      <c r="H27" s="33">
        <f>F27+28</f>
        <v>46288</v>
      </c>
      <c r="I27" s="30">
        <f>G27+28</f>
        <v>46299</v>
      </c>
      <c r="J27" s="8"/>
      <c r="K27" s="10"/>
    </row>
    <row r="28" spans="1:12" ht="20.25" customHeight="1" x14ac:dyDescent="0.35">
      <c r="B28" s="73" t="str">
        <f>B17</f>
        <v>KOTA LAWA</v>
      </c>
      <c r="C28" s="99" t="str">
        <f>C17</f>
        <v>110N</v>
      </c>
      <c r="D28" s="200">
        <f>D17</f>
        <v>46262</v>
      </c>
      <c r="E28" s="196">
        <f>E17</f>
        <v>46262</v>
      </c>
      <c r="F28" s="100">
        <v>46246</v>
      </c>
      <c r="G28" s="100">
        <v>46257</v>
      </c>
      <c r="H28" s="33">
        <f>F28+28</f>
        <v>46274</v>
      </c>
      <c r="I28" s="30">
        <f>G28+28</f>
        <v>46285</v>
      </c>
      <c r="J28" s="8"/>
      <c r="K28" s="10"/>
    </row>
    <row r="29" spans="1:12" ht="20.25" customHeight="1" thickBot="1" x14ac:dyDescent="0.4">
      <c r="B29" s="74" t="str">
        <f>B18</f>
        <v>JOGELA</v>
      </c>
      <c r="C29" s="63" t="str">
        <f>C18</f>
        <v>216N</v>
      </c>
      <c r="D29" s="201">
        <f>E29</f>
        <v>46274</v>
      </c>
      <c r="E29" s="198">
        <f>E18</f>
        <v>46274</v>
      </c>
      <c r="F29" s="66">
        <v>46254</v>
      </c>
      <c r="G29" s="66">
        <v>46264</v>
      </c>
      <c r="H29" s="28">
        <f>F29+28</f>
        <v>46282</v>
      </c>
      <c r="I29" s="31">
        <f t="shared" si="10"/>
        <v>46292</v>
      </c>
      <c r="J29" s="8"/>
      <c r="K29" s="10"/>
    </row>
    <row r="30" spans="1:12" s="10" customFormat="1" ht="23.4" customHeight="1" x14ac:dyDescent="0.35">
      <c r="A30" s="13"/>
      <c r="B30" s="109"/>
      <c r="C30" s="62"/>
      <c r="D30" s="62"/>
      <c r="E30" s="24"/>
      <c r="F30" s="110"/>
      <c r="G30" s="110"/>
      <c r="H30" s="43"/>
      <c r="I30" s="43"/>
      <c r="J30" s="43"/>
      <c r="K30" s="8"/>
    </row>
    <row r="31" spans="1:12" ht="25.5" customHeight="1" thickBot="1" x14ac:dyDescent="0.65">
      <c r="B31" s="208" t="s">
        <v>18</v>
      </c>
      <c r="C31" s="208"/>
      <c r="D31" s="208"/>
      <c r="E31" s="208"/>
      <c r="F31" s="208"/>
      <c r="G31" s="208"/>
      <c r="H31" s="208"/>
      <c r="I31" s="208"/>
      <c r="J31" s="208"/>
      <c r="K31" s="8"/>
    </row>
    <row r="32" spans="1:12" ht="18" customHeight="1" x14ac:dyDescent="0.3">
      <c r="B32" s="274" t="s">
        <v>3</v>
      </c>
      <c r="C32" s="287" t="s">
        <v>4</v>
      </c>
      <c r="D32" s="211" t="s">
        <v>59</v>
      </c>
      <c r="E32" s="220" t="s">
        <v>25</v>
      </c>
      <c r="F32" s="222" t="s">
        <v>33</v>
      </c>
      <c r="G32" s="292" t="s">
        <v>15</v>
      </c>
      <c r="H32" s="292" t="s">
        <v>53</v>
      </c>
      <c r="I32" s="295" t="s">
        <v>43</v>
      </c>
      <c r="J32" s="295" t="s">
        <v>19</v>
      </c>
      <c r="K32" s="8"/>
    </row>
    <row r="33" spans="1:11" ht="18" customHeight="1" thickBot="1" x14ac:dyDescent="0.35">
      <c r="B33" s="289"/>
      <c r="C33" s="291"/>
      <c r="D33" s="218"/>
      <c r="E33" s="221"/>
      <c r="F33" s="223"/>
      <c r="G33" s="293"/>
      <c r="H33" s="294"/>
      <c r="I33" s="296"/>
      <c r="J33" s="296"/>
      <c r="K33" s="8"/>
    </row>
    <row r="34" spans="1:11" ht="20.25" customHeight="1" x14ac:dyDescent="0.35">
      <c r="B34" s="101" t="str">
        <f t="shared" ref="B34:G37" si="11">B13</f>
        <v xml:space="preserve">OOCL CHICAGO </v>
      </c>
      <c r="C34" s="79" t="str">
        <f t="shared" si="11"/>
        <v>121N</v>
      </c>
      <c r="D34" s="144">
        <f t="shared" si="11"/>
        <v>46233</v>
      </c>
      <c r="E34" s="80">
        <f t="shared" si="11"/>
        <v>46233</v>
      </c>
      <c r="F34" s="190">
        <f t="shared" si="11"/>
        <v>46239</v>
      </c>
      <c r="G34" s="190">
        <f t="shared" si="11"/>
        <v>46250</v>
      </c>
      <c r="H34" s="64">
        <f>F34+48</f>
        <v>46287</v>
      </c>
      <c r="I34" s="64">
        <f>F34+48</f>
        <v>46287</v>
      </c>
      <c r="J34" s="65">
        <f>F34+45</f>
        <v>46284</v>
      </c>
      <c r="K34" s="8"/>
    </row>
    <row r="35" spans="1:11" ht="20.25" customHeight="1" x14ac:dyDescent="0.35">
      <c r="B35" s="73" t="str">
        <f t="shared" si="11"/>
        <v>JOGELA</v>
      </c>
      <c r="C35" s="99" t="str">
        <f t="shared" si="11"/>
        <v>215N</v>
      </c>
      <c r="D35" s="137">
        <f t="shared" si="11"/>
        <v>46238</v>
      </c>
      <c r="E35" s="83">
        <f t="shared" si="11"/>
        <v>46238</v>
      </c>
      <c r="F35" s="100">
        <f t="shared" si="11"/>
        <v>46245</v>
      </c>
      <c r="G35" s="100">
        <f t="shared" si="11"/>
        <v>46258</v>
      </c>
      <c r="H35" s="33">
        <f>F35+48</f>
        <v>46293</v>
      </c>
      <c r="I35" s="33">
        <f t="shared" ref="I35:I39" si="12">F35+48</f>
        <v>46293</v>
      </c>
      <c r="J35" s="30">
        <f t="shared" ref="J35:J39" si="13">F35+45</f>
        <v>46290</v>
      </c>
      <c r="K35" s="8"/>
    </row>
    <row r="36" spans="1:11" ht="20.25" customHeight="1" x14ac:dyDescent="0.35">
      <c r="B36" s="73" t="str">
        <f t="shared" si="11"/>
        <v>COSCO GENOA</v>
      </c>
      <c r="C36" s="99" t="str">
        <f t="shared" si="11"/>
        <v>103N</v>
      </c>
      <c r="D36" s="137">
        <f t="shared" si="11"/>
        <v>46248</v>
      </c>
      <c r="E36" s="83">
        <f t="shared" si="11"/>
        <v>46248</v>
      </c>
      <c r="F36" s="100">
        <f t="shared" si="11"/>
        <v>46255</v>
      </c>
      <c r="G36" s="100">
        <f t="shared" si="11"/>
        <v>46264</v>
      </c>
      <c r="H36" s="33">
        <f t="shared" ref="H36:H39" si="14">F36+48</f>
        <v>46303</v>
      </c>
      <c r="I36" s="33">
        <f t="shared" si="12"/>
        <v>46303</v>
      </c>
      <c r="J36" s="30">
        <f t="shared" si="13"/>
        <v>46300</v>
      </c>
      <c r="K36" s="8"/>
    </row>
    <row r="37" spans="1:11" ht="20.25" customHeight="1" x14ac:dyDescent="0.35">
      <c r="B37" s="73" t="str">
        <f t="shared" si="11"/>
        <v>OOCL PANAMA</v>
      </c>
      <c r="C37" s="99" t="str">
        <f t="shared" si="11"/>
        <v>335N</v>
      </c>
      <c r="D37" s="137">
        <f t="shared" si="11"/>
        <v>46253</v>
      </c>
      <c r="E37" s="83">
        <f t="shared" si="11"/>
        <v>46253</v>
      </c>
      <c r="F37" s="100">
        <f t="shared" si="11"/>
        <v>46260</v>
      </c>
      <c r="G37" s="100">
        <f t="shared" si="11"/>
        <v>46271</v>
      </c>
      <c r="H37" s="33">
        <f>F37+48</f>
        <v>46308</v>
      </c>
      <c r="I37" s="33">
        <f>F37+48</f>
        <v>46308</v>
      </c>
      <c r="J37" s="30">
        <f>F37+45</f>
        <v>46305</v>
      </c>
      <c r="K37" s="8"/>
    </row>
    <row r="38" spans="1:11" ht="20.25" customHeight="1" x14ac:dyDescent="0.35">
      <c r="B38" s="73" t="str">
        <f>B17</f>
        <v>KOTA LAWA</v>
      </c>
      <c r="C38" s="99" t="str">
        <f>C28</f>
        <v>110N</v>
      </c>
      <c r="D38" s="137">
        <f>E38</f>
        <v>46262</v>
      </c>
      <c r="E38" s="83">
        <f>E28</f>
        <v>46262</v>
      </c>
      <c r="F38" s="100">
        <f>F28</f>
        <v>46246</v>
      </c>
      <c r="G38" s="100">
        <f>G18</f>
        <v>46292</v>
      </c>
      <c r="H38" s="33">
        <f>F38+48</f>
        <v>46294</v>
      </c>
      <c r="I38" s="33">
        <f>F38+48</f>
        <v>46294</v>
      </c>
      <c r="J38" s="30">
        <f>F38+45</f>
        <v>46291</v>
      </c>
      <c r="K38" s="8"/>
    </row>
    <row r="39" spans="1:11" ht="20.25" customHeight="1" thickBot="1" x14ac:dyDescent="0.4">
      <c r="B39" s="74" t="str">
        <f>B18</f>
        <v>JOGELA</v>
      </c>
      <c r="C39" s="63" t="str">
        <f>C29</f>
        <v>216N</v>
      </c>
      <c r="D39" s="138">
        <f>E39</f>
        <v>46274</v>
      </c>
      <c r="E39" s="18">
        <f>E29</f>
        <v>46274</v>
      </c>
      <c r="F39" s="66">
        <f>F29</f>
        <v>46254</v>
      </c>
      <c r="G39" s="66">
        <f>G29</f>
        <v>46264</v>
      </c>
      <c r="H39" s="28">
        <f t="shared" si="14"/>
        <v>46302</v>
      </c>
      <c r="I39" s="28">
        <f t="shared" si="12"/>
        <v>46302</v>
      </c>
      <c r="J39" s="31">
        <f t="shared" si="13"/>
        <v>46299</v>
      </c>
      <c r="K39" s="8"/>
    </row>
    <row r="40" spans="1:11" ht="20.25" customHeight="1" x14ac:dyDescent="0.35">
      <c r="B40" s="107"/>
      <c r="C40" s="62"/>
      <c r="D40" s="62"/>
      <c r="E40" s="24"/>
      <c r="F40" s="108"/>
      <c r="G40" s="108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41"/>
      <c r="D41" s="41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41"/>
      <c r="D42" s="41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41"/>
      <c r="D43" s="41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41"/>
      <c r="D44" s="41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41"/>
      <c r="D45" s="41"/>
      <c r="E45" s="46"/>
      <c r="F45" s="43"/>
      <c r="G45" s="43"/>
      <c r="H45" s="43"/>
      <c r="I45" s="43"/>
      <c r="J45" s="43"/>
      <c r="K45" s="8"/>
    </row>
    <row r="46" spans="1:11" s="10" customFormat="1" ht="20.25" customHeight="1" x14ac:dyDescent="0.35">
      <c r="A46" s="13"/>
      <c r="B46" s="40"/>
      <c r="C46" s="41"/>
      <c r="D46" s="41"/>
      <c r="E46" s="46"/>
      <c r="F46" s="43"/>
      <c r="G46" s="43"/>
      <c r="H46" s="43"/>
      <c r="I46" s="43"/>
      <c r="J46" s="43"/>
      <c r="K46" s="8"/>
    </row>
    <row r="47" spans="1:11" s="10" customFormat="1" ht="20.25" customHeight="1" x14ac:dyDescent="0.35">
      <c r="A47" s="13"/>
      <c r="B47" s="40"/>
      <c r="C47" s="41"/>
      <c r="D47" s="41"/>
      <c r="E47" s="46"/>
      <c r="F47" s="43"/>
      <c r="G47" s="43"/>
      <c r="H47" s="43"/>
      <c r="I47" s="43"/>
      <c r="J47" s="43"/>
      <c r="K47" s="8"/>
    </row>
    <row r="48" spans="1:11" s="10" customFormat="1" ht="20.25" customHeight="1" x14ac:dyDescent="0.35">
      <c r="A48" s="13"/>
      <c r="B48" s="40"/>
      <c r="C48" s="41"/>
      <c r="D48" s="41"/>
      <c r="E48" s="46"/>
      <c r="F48" s="43"/>
      <c r="G48" s="43"/>
      <c r="H48" s="43"/>
      <c r="I48" s="43"/>
      <c r="J48" s="43"/>
      <c r="K48" s="8"/>
    </row>
    <row r="49" spans="2:11" ht="20.25" customHeight="1" x14ac:dyDescent="0.35">
      <c r="B49" s="40"/>
      <c r="C49" s="41"/>
      <c r="D49" s="41"/>
      <c r="E49" s="46"/>
      <c r="F49" s="43"/>
      <c r="G49" s="43"/>
      <c r="H49" s="43"/>
      <c r="I49" s="43"/>
      <c r="J49" s="43"/>
      <c r="K49" s="8"/>
    </row>
    <row r="50" spans="2:11" ht="24.75" customHeight="1" thickBot="1" x14ac:dyDescent="0.65">
      <c r="B50" s="208" t="s">
        <v>20</v>
      </c>
      <c r="C50" s="208"/>
      <c r="D50" s="208"/>
      <c r="E50" s="208"/>
      <c r="F50" s="208"/>
      <c r="G50" s="208"/>
      <c r="H50" s="208"/>
      <c r="I50" s="208"/>
      <c r="J50" s="208"/>
      <c r="K50" s="8"/>
    </row>
    <row r="51" spans="2:11" ht="20.25" customHeight="1" x14ac:dyDescent="0.3">
      <c r="B51" s="274" t="s">
        <v>3</v>
      </c>
      <c r="C51" s="287" t="s">
        <v>4</v>
      </c>
      <c r="D51" s="211" t="s">
        <v>59</v>
      </c>
      <c r="E51" s="220" t="s">
        <v>25</v>
      </c>
      <c r="F51" s="222" t="s">
        <v>33</v>
      </c>
      <c r="G51" s="222" t="s">
        <v>15</v>
      </c>
      <c r="H51" s="292" t="s">
        <v>60</v>
      </c>
      <c r="I51" s="295" t="s">
        <v>61</v>
      </c>
      <c r="J51" s="222" t="s">
        <v>42</v>
      </c>
      <c r="K51" s="8"/>
    </row>
    <row r="52" spans="2:11" ht="20.25" customHeight="1" thickBot="1" x14ac:dyDescent="0.35">
      <c r="B52" s="298"/>
      <c r="C52" s="291"/>
      <c r="D52" s="212"/>
      <c r="E52" s="246"/>
      <c r="F52" s="224"/>
      <c r="G52" s="224"/>
      <c r="H52" s="294"/>
      <c r="I52" s="296"/>
      <c r="J52" s="224"/>
      <c r="K52" s="8"/>
    </row>
    <row r="53" spans="2:11" ht="20.25" customHeight="1" x14ac:dyDescent="0.35">
      <c r="B53" s="101" t="str">
        <f t="shared" ref="B53:G56" si="15">B13</f>
        <v xml:space="preserve">OOCL CHICAGO </v>
      </c>
      <c r="C53" s="79" t="str">
        <f t="shared" si="15"/>
        <v>121N</v>
      </c>
      <c r="D53" s="144">
        <f t="shared" si="15"/>
        <v>46233</v>
      </c>
      <c r="E53" s="80">
        <f t="shared" si="15"/>
        <v>46233</v>
      </c>
      <c r="F53" s="190">
        <f t="shared" si="15"/>
        <v>46239</v>
      </c>
      <c r="G53" s="190">
        <f t="shared" si="15"/>
        <v>46250</v>
      </c>
      <c r="H53" s="64">
        <f>F53+42</f>
        <v>46281</v>
      </c>
      <c r="I53" s="64">
        <f>F53+51</f>
        <v>46290</v>
      </c>
      <c r="J53" s="65">
        <f t="shared" ref="J53:J58" si="16">F53+51</f>
        <v>46290</v>
      </c>
      <c r="K53" s="8"/>
    </row>
    <row r="54" spans="2:11" ht="20.25" customHeight="1" x14ac:dyDescent="0.35">
      <c r="B54" s="73" t="str">
        <f t="shared" si="15"/>
        <v>JOGELA</v>
      </c>
      <c r="C54" s="99" t="str">
        <f t="shared" si="15"/>
        <v>215N</v>
      </c>
      <c r="D54" s="137">
        <f t="shared" si="15"/>
        <v>46238</v>
      </c>
      <c r="E54" s="83">
        <f t="shared" si="15"/>
        <v>46238</v>
      </c>
      <c r="F54" s="100">
        <f t="shared" si="15"/>
        <v>46245</v>
      </c>
      <c r="G54" s="100">
        <f t="shared" si="15"/>
        <v>46258</v>
      </c>
      <c r="H54" s="33">
        <f t="shared" ref="H54:H58" si="17">F54+42</f>
        <v>46287</v>
      </c>
      <c r="I54" s="33">
        <f t="shared" ref="I54:I58" si="18">F54+51</f>
        <v>46296</v>
      </c>
      <c r="J54" s="30">
        <f t="shared" si="16"/>
        <v>46296</v>
      </c>
      <c r="K54" s="8"/>
    </row>
    <row r="55" spans="2:11" ht="20.25" customHeight="1" x14ac:dyDescent="0.35">
      <c r="B55" s="73" t="str">
        <f t="shared" si="15"/>
        <v>COSCO GENOA</v>
      </c>
      <c r="C55" s="99" t="str">
        <f t="shared" si="15"/>
        <v>103N</v>
      </c>
      <c r="D55" s="137">
        <f t="shared" si="15"/>
        <v>46248</v>
      </c>
      <c r="E55" s="83">
        <f t="shared" si="15"/>
        <v>46248</v>
      </c>
      <c r="F55" s="100">
        <f t="shared" si="15"/>
        <v>46255</v>
      </c>
      <c r="G55" s="100">
        <f t="shared" si="15"/>
        <v>46264</v>
      </c>
      <c r="H55" s="33">
        <f t="shared" si="17"/>
        <v>46297</v>
      </c>
      <c r="I55" s="33">
        <f t="shared" si="18"/>
        <v>46306</v>
      </c>
      <c r="J55" s="30">
        <f t="shared" si="16"/>
        <v>46306</v>
      </c>
      <c r="K55" s="8"/>
    </row>
    <row r="56" spans="2:11" ht="20.25" customHeight="1" x14ac:dyDescent="0.35">
      <c r="B56" s="73" t="str">
        <f t="shared" si="15"/>
        <v>OOCL PANAMA</v>
      </c>
      <c r="C56" s="99" t="str">
        <f t="shared" si="15"/>
        <v>335N</v>
      </c>
      <c r="D56" s="137">
        <f t="shared" si="15"/>
        <v>46253</v>
      </c>
      <c r="E56" s="83">
        <f t="shared" si="15"/>
        <v>46253</v>
      </c>
      <c r="F56" s="100">
        <f t="shared" si="15"/>
        <v>46260</v>
      </c>
      <c r="G56" s="100">
        <f t="shared" si="15"/>
        <v>46271</v>
      </c>
      <c r="H56" s="33">
        <f t="shared" si="17"/>
        <v>46302</v>
      </c>
      <c r="I56" s="33">
        <f t="shared" si="18"/>
        <v>46311</v>
      </c>
      <c r="J56" s="30">
        <f t="shared" si="16"/>
        <v>46311</v>
      </c>
      <c r="K56" s="8"/>
    </row>
    <row r="57" spans="2:11" ht="20.25" customHeight="1" x14ac:dyDescent="0.35">
      <c r="B57" s="73" t="str">
        <f>B38</f>
        <v>KOTA LAWA</v>
      </c>
      <c r="C57" s="99" t="str">
        <f>C38</f>
        <v>110N</v>
      </c>
      <c r="D57" s="137">
        <f>E57</f>
        <v>46262</v>
      </c>
      <c r="E57" s="83">
        <f t="shared" ref="E57:G58" si="19">E38</f>
        <v>46262</v>
      </c>
      <c r="F57" s="100">
        <f t="shared" si="19"/>
        <v>46246</v>
      </c>
      <c r="G57" s="100">
        <f t="shared" si="19"/>
        <v>46292</v>
      </c>
      <c r="H57" s="33">
        <f t="shared" si="17"/>
        <v>46288</v>
      </c>
      <c r="I57" s="33">
        <f t="shared" si="18"/>
        <v>46297</v>
      </c>
      <c r="J57" s="30">
        <f t="shared" si="16"/>
        <v>46297</v>
      </c>
      <c r="K57" s="8"/>
    </row>
    <row r="58" spans="2:11" ht="20.25" customHeight="1" thickBot="1" x14ac:dyDescent="0.4">
      <c r="B58" s="74" t="str">
        <f>B39</f>
        <v>JOGELA</v>
      </c>
      <c r="C58" s="63" t="str">
        <f>C39</f>
        <v>216N</v>
      </c>
      <c r="D58" s="138">
        <f>D39</f>
        <v>46274</v>
      </c>
      <c r="E58" s="18">
        <f t="shared" si="19"/>
        <v>46274</v>
      </c>
      <c r="F58" s="66">
        <f t="shared" si="19"/>
        <v>46254</v>
      </c>
      <c r="G58" s="66">
        <f t="shared" si="19"/>
        <v>46264</v>
      </c>
      <c r="H58" s="28">
        <f t="shared" si="17"/>
        <v>46296</v>
      </c>
      <c r="I58" s="28">
        <f t="shared" si="18"/>
        <v>46305</v>
      </c>
      <c r="J58" s="31">
        <f t="shared" si="16"/>
        <v>46305</v>
      </c>
      <c r="K58" s="8"/>
    </row>
    <row r="59" spans="2:11" ht="12.75" customHeight="1" x14ac:dyDescent="0.25">
      <c r="B59" s="37"/>
      <c r="C59" s="38"/>
      <c r="D59" s="38"/>
      <c r="E59" s="39"/>
      <c r="F59" s="39"/>
      <c r="G59" s="29"/>
      <c r="H59" s="29"/>
      <c r="I59" s="34"/>
      <c r="J59" s="8"/>
      <c r="K59" s="8"/>
    </row>
    <row r="60" spans="2:11" ht="12.75" customHeight="1" x14ac:dyDescent="0.25">
      <c r="B60" s="37"/>
      <c r="C60" s="38"/>
      <c r="D60" s="38"/>
      <c r="E60" s="39"/>
      <c r="F60" s="39"/>
      <c r="G60" s="29"/>
      <c r="H60" s="29"/>
      <c r="I60" s="34"/>
      <c r="J60" s="8"/>
      <c r="K60" s="8"/>
    </row>
    <row r="61" spans="2:11" ht="24.75" customHeight="1" thickBot="1" x14ac:dyDescent="0.65">
      <c r="B61" s="205" t="s">
        <v>21</v>
      </c>
      <c r="C61" s="205"/>
      <c r="D61" s="205"/>
      <c r="E61" s="205"/>
      <c r="F61" s="205"/>
      <c r="G61" s="205"/>
      <c r="H61" s="205"/>
      <c r="I61" s="205"/>
      <c r="J61" s="11"/>
      <c r="K61" s="8"/>
    </row>
    <row r="62" spans="2:11" ht="12.75" customHeight="1" x14ac:dyDescent="0.3">
      <c r="B62" s="274" t="s">
        <v>3</v>
      </c>
      <c r="C62" s="264" t="s">
        <v>4</v>
      </c>
      <c r="D62" s="211" t="s">
        <v>59</v>
      </c>
      <c r="E62" s="222" t="s">
        <v>25</v>
      </c>
      <c r="F62" s="222" t="s">
        <v>33</v>
      </c>
      <c r="G62" s="292" t="s">
        <v>22</v>
      </c>
      <c r="H62" s="251"/>
      <c r="I62" s="251"/>
      <c r="J62" s="8"/>
      <c r="K62" s="8"/>
    </row>
    <row r="63" spans="2:11" ht="25.5" customHeight="1" thickBot="1" x14ac:dyDescent="0.35">
      <c r="B63" s="289"/>
      <c r="C63" s="297"/>
      <c r="D63" s="218"/>
      <c r="E63" s="223"/>
      <c r="F63" s="223"/>
      <c r="G63" s="293"/>
      <c r="H63" s="277"/>
      <c r="I63" s="277"/>
      <c r="J63" s="8"/>
      <c r="K63" s="8"/>
    </row>
    <row r="64" spans="2:11" ht="18" customHeight="1" x14ac:dyDescent="0.35">
      <c r="B64" s="78" t="s">
        <v>70</v>
      </c>
      <c r="C64" s="119">
        <v>2615</v>
      </c>
      <c r="D64" s="83">
        <f>E64</f>
        <v>46232</v>
      </c>
      <c r="E64" s="83">
        <v>46232</v>
      </c>
      <c r="F64" s="83">
        <v>46239</v>
      </c>
      <c r="G64" s="16">
        <v>46245</v>
      </c>
      <c r="H64" s="46"/>
      <c r="I64" s="46"/>
      <c r="J64" s="8"/>
      <c r="K64" s="8"/>
    </row>
    <row r="65" spans="1:11" ht="18" customHeight="1" x14ac:dyDescent="0.35">
      <c r="B65" s="78" t="s">
        <v>67</v>
      </c>
      <c r="C65" s="119">
        <v>2617</v>
      </c>
      <c r="D65" s="83">
        <f>E65</f>
        <v>46253</v>
      </c>
      <c r="E65" s="83">
        <v>46253</v>
      </c>
      <c r="F65" s="83">
        <v>46260</v>
      </c>
      <c r="G65" s="16">
        <v>46266</v>
      </c>
      <c r="H65" s="46"/>
      <c r="I65" s="46"/>
      <c r="J65" s="8"/>
      <c r="K65" s="8"/>
    </row>
    <row r="66" spans="1:11" ht="18" customHeight="1" x14ac:dyDescent="0.35">
      <c r="B66" s="78" t="s">
        <v>70</v>
      </c>
      <c r="C66" s="119">
        <v>2617</v>
      </c>
      <c r="D66" s="83">
        <f>E66</f>
        <v>46260</v>
      </c>
      <c r="E66" s="83">
        <v>46260</v>
      </c>
      <c r="F66" s="83">
        <v>46267</v>
      </c>
      <c r="G66" s="16">
        <v>46273</v>
      </c>
      <c r="H66" s="46"/>
      <c r="I66" s="46"/>
      <c r="J66" s="8"/>
      <c r="K66" s="8"/>
    </row>
    <row r="67" spans="1:11" ht="18" customHeight="1" thickBot="1" x14ac:dyDescent="0.4">
      <c r="B67" s="77" t="s">
        <v>67</v>
      </c>
      <c r="C67" s="106">
        <v>2619</v>
      </c>
      <c r="D67" s="18">
        <v>46267</v>
      </c>
      <c r="E67" s="18">
        <v>46267</v>
      </c>
      <c r="F67" s="18">
        <v>46274</v>
      </c>
      <c r="G67" s="19">
        <v>46280</v>
      </c>
      <c r="H67" s="46"/>
      <c r="I67" s="46"/>
      <c r="J67" s="8"/>
      <c r="K67" s="8"/>
    </row>
    <row r="68" spans="1:11" ht="18" hidden="1" customHeight="1" thickBot="1" x14ac:dyDescent="0.4">
      <c r="B68" s="77"/>
      <c r="C68" s="106"/>
      <c r="D68" s="18"/>
      <c r="E68" s="18"/>
      <c r="F68" s="18"/>
      <c r="G68" s="19"/>
      <c r="H68" s="46"/>
      <c r="I68" s="46"/>
      <c r="J68" s="8"/>
      <c r="K68" s="8"/>
    </row>
    <row r="69" spans="1:11" ht="18" customHeight="1" x14ac:dyDescent="0.35">
      <c r="B69" s="46"/>
      <c r="C69" s="46"/>
      <c r="D69" s="46"/>
      <c r="E69" s="46"/>
      <c r="F69" s="46"/>
      <c r="G69" s="46"/>
      <c r="H69" s="46"/>
      <c r="I69" s="46"/>
      <c r="J69" s="8"/>
      <c r="K69" s="8"/>
    </row>
    <row r="70" spans="1:11" ht="18" customHeight="1" x14ac:dyDescent="0.35">
      <c r="B70" s="58"/>
      <c r="C70" s="56"/>
      <c r="D70" s="56"/>
      <c r="E70" s="43"/>
      <c r="F70" s="43"/>
      <c r="G70" s="46"/>
      <c r="H70" s="46"/>
      <c r="I70" s="46"/>
      <c r="J70" s="8"/>
      <c r="K70" s="8"/>
    </row>
    <row r="71" spans="1:11" s="10" customFormat="1" ht="18" customHeight="1" x14ac:dyDescent="0.35">
      <c r="A71" s="13"/>
      <c r="B71" s="58"/>
      <c r="C71" s="56"/>
      <c r="D71" s="56"/>
      <c r="E71" s="43"/>
      <c r="F71" s="43"/>
      <c r="G71" s="46"/>
      <c r="H71" s="46"/>
      <c r="I71" s="46"/>
      <c r="J71" s="8"/>
      <c r="K71" s="8"/>
    </row>
    <row r="72" spans="1:11" s="10" customFormat="1" ht="18" customHeight="1" x14ac:dyDescent="0.35">
      <c r="A72" s="13"/>
      <c r="B72" s="58"/>
      <c r="C72" s="56"/>
      <c r="D72" s="56"/>
      <c r="E72" s="43"/>
      <c r="F72" s="43"/>
      <c r="G72" s="46"/>
      <c r="H72" s="46"/>
      <c r="I72" s="46"/>
      <c r="J72" s="8"/>
      <c r="K72" s="8"/>
    </row>
    <row r="73" spans="1:11" s="10" customFormat="1" ht="18" customHeight="1" x14ac:dyDescent="0.35">
      <c r="A73" s="13"/>
      <c r="B73" s="58"/>
      <c r="C73" s="56"/>
      <c r="D73" s="56"/>
      <c r="E73" s="43"/>
      <c r="F73" s="43"/>
      <c r="G73" s="46"/>
      <c r="H73" s="46"/>
      <c r="I73" s="46"/>
      <c r="J73" s="8"/>
      <c r="K73" s="8"/>
    </row>
    <row r="74" spans="1:11" s="10" customFormat="1" ht="17.25" customHeight="1" thickBot="1" x14ac:dyDescent="0.4">
      <c r="A74" s="13"/>
      <c r="B74" s="59"/>
      <c r="C74" s="60"/>
      <c r="D74" s="60"/>
      <c r="E74" s="55"/>
      <c r="F74" s="55"/>
      <c r="G74" s="57"/>
      <c r="H74" s="46"/>
      <c r="I74" s="46"/>
      <c r="J74" s="8"/>
      <c r="K74" s="8"/>
    </row>
    <row r="75" spans="1:11" ht="18" customHeight="1" x14ac:dyDescent="0.25">
      <c r="B75" s="37"/>
      <c r="C75" s="38"/>
      <c r="D75" s="38"/>
      <c r="E75" s="39"/>
      <c r="F75" s="39"/>
      <c r="G75" s="29"/>
      <c r="H75" s="29"/>
      <c r="I75" s="34"/>
      <c r="J75" s="8"/>
      <c r="K75" s="8"/>
    </row>
    <row r="76" spans="1:11" ht="18" customHeight="1" x14ac:dyDescent="0.25">
      <c r="B76" s="37"/>
      <c r="C76" s="38"/>
      <c r="D76" s="38"/>
      <c r="E76" s="39"/>
      <c r="F76" s="39"/>
      <c r="G76" s="29"/>
      <c r="H76" s="29"/>
      <c r="I76" s="34"/>
      <c r="J76" s="8"/>
      <c r="K76" s="8"/>
    </row>
    <row r="77" spans="1:11" ht="18" customHeight="1" x14ac:dyDescent="0.25">
      <c r="B77" s="37"/>
      <c r="C77" s="38"/>
      <c r="D77" s="38"/>
      <c r="E77" s="39"/>
      <c r="F77" s="39"/>
      <c r="G77" s="29"/>
      <c r="H77" s="29"/>
      <c r="I77" s="34"/>
      <c r="J77" s="8"/>
      <c r="K77" s="8"/>
    </row>
    <row r="78" spans="1:11" ht="18" customHeight="1" x14ac:dyDescent="0.25">
      <c r="B78" s="37"/>
      <c r="C78" s="38"/>
      <c r="D78" s="38"/>
      <c r="E78" s="39"/>
      <c r="F78" s="39"/>
      <c r="G78" s="29"/>
      <c r="H78" s="29"/>
      <c r="I78" s="34"/>
      <c r="J78" s="8"/>
      <c r="K78" s="8"/>
    </row>
    <row r="79" spans="1:11" ht="18" customHeight="1" x14ac:dyDescent="0.25">
      <c r="B79" s="37"/>
      <c r="C79" s="38"/>
      <c r="D79" s="38"/>
      <c r="E79" s="39"/>
      <c r="F79" s="39"/>
      <c r="G79" s="29"/>
      <c r="H79" s="29"/>
      <c r="I79" s="34"/>
      <c r="J79" s="8"/>
      <c r="K79" s="8"/>
    </row>
    <row r="80" spans="1:11" ht="18" customHeight="1" x14ac:dyDescent="0.25">
      <c r="B80" s="37"/>
      <c r="C80" s="38"/>
      <c r="D80" s="38"/>
      <c r="E80" s="39"/>
      <c r="F80" s="39"/>
      <c r="G80" s="29"/>
      <c r="H80" s="29"/>
      <c r="I80" s="34"/>
      <c r="J80" s="8"/>
      <c r="K80" s="8"/>
    </row>
    <row r="81" spans="2:11" ht="18" customHeight="1" x14ac:dyDescent="0.25">
      <c r="B81" s="37"/>
      <c r="C81" s="38"/>
      <c r="D81" s="38"/>
      <c r="E81" s="39"/>
      <c r="F81" s="39"/>
      <c r="G81" s="29"/>
      <c r="H81" s="29"/>
      <c r="I81" s="34"/>
      <c r="J81" s="8"/>
      <c r="K81" s="8"/>
    </row>
    <row r="82" spans="2:11" ht="18" customHeight="1" x14ac:dyDescent="0.25">
      <c r="B82" s="37"/>
      <c r="C82" s="38"/>
      <c r="D82" s="38"/>
      <c r="E82" s="39"/>
      <c r="F82" s="39"/>
      <c r="G82" s="29"/>
      <c r="H82" s="29"/>
      <c r="I82" s="34"/>
      <c r="J82" s="8"/>
      <c r="K82" s="8"/>
    </row>
    <row r="83" spans="2:11" ht="18" customHeight="1" x14ac:dyDescent="0.25">
      <c r="B83" s="37"/>
      <c r="C83" s="38"/>
      <c r="D83" s="38"/>
      <c r="E83" s="39"/>
      <c r="F83" s="39"/>
      <c r="G83" s="29"/>
      <c r="H83" s="29"/>
      <c r="I83" s="44"/>
      <c r="J83" s="44"/>
      <c r="K83" s="44"/>
    </row>
    <row r="84" spans="2:11" ht="18" customHeight="1" x14ac:dyDescent="0.25">
      <c r="B84" s="37"/>
      <c r="C84" s="38"/>
      <c r="D84" s="38"/>
      <c r="E84" s="39"/>
      <c r="F84" s="39"/>
      <c r="G84" s="29"/>
      <c r="H84" s="29"/>
      <c r="I84" s="44"/>
      <c r="J84" s="44"/>
      <c r="K84" s="44"/>
    </row>
    <row r="85" spans="2:11" ht="18" customHeight="1" x14ac:dyDescent="0.25">
      <c r="B85" s="37"/>
      <c r="C85" s="47"/>
      <c r="D85" s="47"/>
      <c r="E85" s="39"/>
      <c r="F85" s="39"/>
      <c r="G85" s="29"/>
      <c r="H85" s="29"/>
      <c r="I85" s="44"/>
      <c r="J85" s="44"/>
      <c r="K85" s="44"/>
    </row>
    <row r="86" spans="2:11" ht="18" customHeight="1" x14ac:dyDescent="0.25">
      <c r="B86" s="37"/>
      <c r="C86" s="47"/>
      <c r="D86" s="47"/>
      <c r="E86" s="39"/>
      <c r="F86" s="39"/>
      <c r="G86" s="29"/>
      <c r="H86" s="29"/>
      <c r="I86" s="44"/>
      <c r="J86" s="44"/>
      <c r="K86" s="44"/>
    </row>
    <row r="87" spans="2:11" ht="18" customHeight="1" x14ac:dyDescent="0.3">
      <c r="B87" s="47"/>
      <c r="C87" s="47"/>
      <c r="D87" s="47"/>
      <c r="E87" s="8"/>
      <c r="F87" s="8"/>
      <c r="G87" s="8"/>
      <c r="H87" s="8"/>
      <c r="I87" s="8"/>
      <c r="J87" s="8"/>
      <c r="K87" s="8"/>
    </row>
    <row r="88" spans="2:11" ht="18" customHeight="1" x14ac:dyDescent="0.3">
      <c r="B88" s="47"/>
      <c r="C88" s="47"/>
      <c r="D88" s="47"/>
      <c r="E88" s="8"/>
      <c r="F88" s="8"/>
      <c r="G88" s="8"/>
      <c r="H88" s="8"/>
      <c r="I88" s="8"/>
      <c r="J88" s="8"/>
      <c r="K88" s="8"/>
    </row>
    <row r="89" spans="2:11" ht="18" customHeight="1" x14ac:dyDescent="0.3">
      <c r="B89" s="6"/>
      <c r="C89" s="6"/>
      <c r="D89" s="6"/>
      <c r="E89" s="7"/>
      <c r="F89" s="7"/>
      <c r="G89" s="7"/>
      <c r="H89" s="7"/>
      <c r="I89" s="7"/>
      <c r="J89" s="45"/>
    </row>
    <row r="90" spans="2:11" ht="18" customHeight="1" x14ac:dyDescent="0.3">
      <c r="B90" s="6"/>
      <c r="C90" s="6"/>
      <c r="D90" s="6"/>
      <c r="E90" s="7"/>
      <c r="F90" s="7"/>
      <c r="G90" s="7"/>
      <c r="H90" s="7"/>
      <c r="I90" s="7"/>
      <c r="J90" s="7"/>
      <c r="K90" s="45"/>
    </row>
    <row r="91" spans="2:11" ht="18" customHeight="1" x14ac:dyDescent="0.3">
      <c r="B91" s="6"/>
      <c r="C91" s="6"/>
      <c r="D91" s="6"/>
      <c r="E91" s="7"/>
      <c r="F91" s="7"/>
      <c r="G91" s="7"/>
      <c r="H91" s="7"/>
      <c r="I91" s="7"/>
      <c r="J91" s="45"/>
    </row>
    <row r="92" spans="2:11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1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1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1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1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52"/>
      <c r="C101" s="53"/>
      <c r="D101" s="53"/>
      <c r="E101" s="54"/>
      <c r="F101" s="54"/>
      <c r="G101" s="54"/>
      <c r="H101" s="54"/>
      <c r="I101" s="54"/>
      <c r="J101" s="54"/>
      <c r="K101" s="54"/>
    </row>
    <row r="102" spans="2:11" ht="18" customHeight="1" x14ac:dyDescent="0.3">
      <c r="B102" s="52"/>
      <c r="C102" s="53"/>
      <c r="D102" s="53"/>
      <c r="E102" s="54"/>
      <c r="F102" s="54"/>
      <c r="G102" s="54"/>
      <c r="H102" s="54"/>
      <c r="I102" s="54"/>
      <c r="J102" s="54"/>
      <c r="K102" s="54"/>
    </row>
    <row r="103" spans="2:11" ht="18" customHeight="1" x14ac:dyDescent="0.3">
      <c r="B103" s="52"/>
      <c r="C103" s="53"/>
      <c r="D103" s="53"/>
      <c r="E103" s="54"/>
      <c r="F103" s="54"/>
      <c r="G103" s="54"/>
      <c r="H103" s="54"/>
      <c r="I103" s="54"/>
      <c r="J103" s="54"/>
      <c r="K103" s="54"/>
    </row>
    <row r="104" spans="2:11" ht="18" customHeight="1" x14ac:dyDescent="0.3">
      <c r="B104" s="52"/>
      <c r="C104" s="53"/>
      <c r="D104" s="53"/>
      <c r="E104" s="54"/>
      <c r="F104" s="54"/>
      <c r="G104" s="54"/>
      <c r="H104" s="54"/>
      <c r="I104" s="54"/>
      <c r="J104" s="54"/>
      <c r="K104" s="54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49"/>
      <c r="C106" s="50"/>
      <c r="D106" s="50"/>
      <c r="E106" s="51"/>
      <c r="F106" s="51"/>
      <c r="G106" s="51"/>
      <c r="H106" s="51"/>
      <c r="I106" s="7"/>
      <c r="J106" s="7"/>
    </row>
    <row r="107" spans="2:11" ht="18" customHeight="1" x14ac:dyDescent="0.3">
      <c r="B107" s="49"/>
      <c r="C107" s="50"/>
      <c r="D107" s="50"/>
      <c r="E107" s="51"/>
      <c r="F107" s="51"/>
      <c r="G107" s="51"/>
      <c r="H107" s="51"/>
      <c r="I107" s="7"/>
      <c r="J107" s="7"/>
    </row>
    <row r="108" spans="2:11" ht="18" customHeight="1" x14ac:dyDescent="0.3">
      <c r="B108" s="49"/>
      <c r="C108" s="50"/>
      <c r="D108" s="50"/>
      <c r="E108" s="51"/>
      <c r="F108" s="51"/>
      <c r="G108" s="51"/>
      <c r="H108" s="51"/>
      <c r="I108" s="7"/>
      <c r="J108" s="7"/>
    </row>
    <row r="109" spans="2:11" ht="18" customHeight="1" x14ac:dyDescent="0.3">
      <c r="B109" s="6"/>
      <c r="C109" s="6"/>
      <c r="D109" s="6"/>
      <c r="E109" s="7"/>
      <c r="F109" s="7"/>
      <c r="G109" s="7"/>
      <c r="H109" s="7"/>
      <c r="I109" s="7"/>
      <c r="J109" s="7"/>
    </row>
    <row r="110" spans="2:11" ht="18" customHeight="1" x14ac:dyDescent="0.3">
      <c r="B110" s="6"/>
      <c r="C110" s="6"/>
      <c r="D110" s="6"/>
      <c r="E110" s="7"/>
      <c r="F110" s="7"/>
      <c r="G110" s="7"/>
      <c r="H110" s="7"/>
      <c r="I110" s="7"/>
      <c r="J110" s="7"/>
    </row>
    <row r="111" spans="2:11" ht="18" customHeight="1" x14ac:dyDescent="0.3">
      <c r="B111" s="6"/>
      <c r="C111" s="6"/>
      <c r="D111" s="6"/>
      <c r="E111" s="7"/>
      <c r="F111" s="7"/>
      <c r="G111" s="7"/>
      <c r="H111" s="7"/>
      <c r="I111" s="7"/>
      <c r="J111" s="7"/>
    </row>
    <row r="112" spans="2:11" ht="18" customHeight="1" x14ac:dyDescent="0.3">
      <c r="B112" s="6"/>
      <c r="C112" s="6"/>
      <c r="D112" s="6"/>
      <c r="E112" s="7"/>
      <c r="F112" s="7"/>
      <c r="G112" s="7"/>
      <c r="H112" s="7"/>
      <c r="I112" s="7"/>
      <c r="J112" s="7"/>
    </row>
    <row r="113" spans="2:10" ht="18" customHeight="1" x14ac:dyDescent="0.3">
      <c r="B113" s="252"/>
      <c r="C113" s="253"/>
      <c r="D113" s="130"/>
      <c r="E113" s="249"/>
      <c r="F113" s="249"/>
      <c r="G113" s="249"/>
      <c r="H113" s="7"/>
      <c r="I113" s="7"/>
      <c r="J113" s="7"/>
    </row>
    <row r="114" spans="2:10" ht="18" customHeight="1" x14ac:dyDescent="0.3">
      <c r="B114" s="252"/>
      <c r="C114" s="252"/>
      <c r="D114" s="129"/>
      <c r="E114" s="250"/>
      <c r="F114" s="250"/>
      <c r="G114" s="250"/>
      <c r="H114" s="7"/>
      <c r="I114" s="7"/>
      <c r="J114" s="7"/>
    </row>
    <row r="115" spans="2:10" ht="18" x14ac:dyDescent="0.35">
      <c r="B115" s="105"/>
      <c r="C115" s="99"/>
      <c r="D115" s="99"/>
      <c r="E115" s="83"/>
      <c r="F115" s="100"/>
      <c r="G115" s="100"/>
      <c r="H115" s="7"/>
      <c r="I115" s="7"/>
      <c r="J115" s="7"/>
    </row>
    <row r="116" spans="2:10" ht="18" x14ac:dyDescent="0.35">
      <c r="B116" s="105"/>
      <c r="C116" s="99"/>
      <c r="D116" s="99"/>
      <c r="E116" s="83"/>
      <c r="F116" s="100"/>
      <c r="G116" s="100"/>
      <c r="H116" s="7"/>
      <c r="I116" s="7"/>
      <c r="J116" s="7"/>
    </row>
    <row r="117" spans="2:10" ht="18" x14ac:dyDescent="0.35">
      <c r="B117" s="105"/>
      <c r="C117" s="99"/>
      <c r="D117" s="99"/>
      <c r="E117" s="83"/>
      <c r="F117" s="100"/>
      <c r="G117" s="100"/>
      <c r="H117" s="7"/>
      <c r="I117" s="7"/>
      <c r="J117" s="7"/>
    </row>
    <row r="118" spans="2:10" ht="18" customHeight="1" x14ac:dyDescent="0.35">
      <c r="B118" s="105"/>
      <c r="C118" s="99"/>
      <c r="D118" s="99"/>
      <c r="E118" s="83"/>
      <c r="F118" s="100"/>
      <c r="G118" s="100"/>
      <c r="H118" s="7"/>
      <c r="I118" s="7"/>
      <c r="J118" s="7"/>
    </row>
    <row r="119" spans="2:10" ht="18" customHeight="1" x14ac:dyDescent="0.35">
      <c r="B119" s="105"/>
      <c r="C119" s="99"/>
      <c r="D119" s="99"/>
      <c r="E119" s="83"/>
      <c r="F119" s="100"/>
      <c r="G119" s="100"/>
      <c r="H119" s="7"/>
      <c r="I119" s="7"/>
      <c r="J119" s="7"/>
    </row>
    <row r="120" spans="2:10" ht="18" customHeight="1" x14ac:dyDescent="0.35">
      <c r="B120" s="105"/>
      <c r="C120" s="99"/>
      <c r="D120" s="99"/>
      <c r="E120" s="83"/>
      <c r="F120" s="100"/>
      <c r="G120" s="100"/>
      <c r="H120" s="7"/>
      <c r="I120" s="7"/>
      <c r="J120" s="7"/>
    </row>
    <row r="121" spans="2:10" ht="18" customHeight="1" x14ac:dyDescent="0.35">
      <c r="B121" s="105"/>
      <c r="C121" s="99"/>
      <c r="D121" s="99"/>
      <c r="E121" s="83"/>
      <c r="F121" s="100"/>
      <c r="G121" s="100"/>
    </row>
    <row r="122" spans="2:10" ht="18" customHeight="1" x14ac:dyDescent="0.35">
      <c r="B122" s="105"/>
      <c r="C122" s="99"/>
      <c r="D122" s="99"/>
      <c r="E122" s="83"/>
      <c r="F122" s="100"/>
      <c r="G122" s="100"/>
    </row>
    <row r="123" spans="2:10" ht="18" customHeight="1" x14ac:dyDescent="0.35">
      <c r="B123" s="105"/>
      <c r="C123" s="99"/>
      <c r="D123" s="99"/>
      <c r="E123" s="83"/>
      <c r="F123" s="100"/>
      <c r="G123" s="100"/>
    </row>
    <row r="124" spans="2:10" ht="18" customHeight="1" x14ac:dyDescent="0.35">
      <c r="B124" s="105"/>
      <c r="C124" s="99"/>
      <c r="D124" s="99"/>
      <c r="E124" s="83"/>
      <c r="F124" s="100"/>
      <c r="G124" s="100"/>
    </row>
    <row r="125" spans="2:10" ht="18" customHeight="1" x14ac:dyDescent="0.35">
      <c r="B125" s="105"/>
      <c r="C125" s="99"/>
      <c r="D125" s="99"/>
      <c r="E125" s="83"/>
      <c r="F125" s="100"/>
      <c r="G125" s="100"/>
    </row>
    <row r="126" spans="2:10" ht="18" customHeight="1" x14ac:dyDescent="0.35">
      <c r="B126" s="105"/>
      <c r="C126" s="99"/>
      <c r="D126" s="99"/>
      <c r="E126" s="83"/>
      <c r="F126" s="100"/>
      <c r="G126" s="100"/>
    </row>
    <row r="131" ht="12.75" customHeight="1" x14ac:dyDescent="0.3"/>
    <row r="133" ht="12.75" customHeight="1" x14ac:dyDescent="0.3"/>
    <row r="139" ht="12.75" customHeight="1" x14ac:dyDescent="0.3"/>
    <row r="142" ht="12.75" customHeight="1" x14ac:dyDescent="0.3"/>
    <row r="147" ht="12.75" customHeight="1" x14ac:dyDescent="0.3"/>
    <row r="150" ht="12.75" customHeight="1" x14ac:dyDescent="0.3"/>
    <row r="156" ht="12.75" customHeight="1" x14ac:dyDescent="0.3"/>
  </sheetData>
  <mergeCells count="58">
    <mergeCell ref="H22:H23"/>
    <mergeCell ref="I22:I23"/>
    <mergeCell ref="D51:D52"/>
    <mergeCell ref="D62:D63"/>
    <mergeCell ref="G113:G114"/>
    <mergeCell ref="B50:J50"/>
    <mergeCell ref="B51:B52"/>
    <mergeCell ref="C51:C52"/>
    <mergeCell ref="E51:E52"/>
    <mergeCell ref="F51:F52"/>
    <mergeCell ref="G51:G52"/>
    <mergeCell ref="H51:H52"/>
    <mergeCell ref="I51:I52"/>
    <mergeCell ref="J51:J52"/>
    <mergeCell ref="B113:B114"/>
    <mergeCell ref="C113:C114"/>
    <mergeCell ref="E113:E114"/>
    <mergeCell ref="F113:F114"/>
    <mergeCell ref="B61:I61"/>
    <mergeCell ref="B62:B63"/>
    <mergeCell ref="C62:C63"/>
    <mergeCell ref="E62:E63"/>
    <mergeCell ref="F62:F63"/>
    <mergeCell ref="G62:G63"/>
    <mergeCell ref="H62:H63"/>
    <mergeCell ref="I62:I63"/>
    <mergeCell ref="B31:J31"/>
    <mergeCell ref="B32:B33"/>
    <mergeCell ref="C32:C33"/>
    <mergeCell ref="E32:E33"/>
    <mergeCell ref="F32:F33"/>
    <mergeCell ref="G32:G33"/>
    <mergeCell ref="H32:H33"/>
    <mergeCell ref="I32:I33"/>
    <mergeCell ref="J32:J33"/>
    <mergeCell ref="D32:D33"/>
    <mergeCell ref="B22:B23"/>
    <mergeCell ref="C22:C23"/>
    <mergeCell ref="E22:E23"/>
    <mergeCell ref="F22:F23"/>
    <mergeCell ref="G22:G23"/>
    <mergeCell ref="D22:D23"/>
    <mergeCell ref="B21:J21"/>
    <mergeCell ref="B9:H9"/>
    <mergeCell ref="B10:J10"/>
    <mergeCell ref="B11:B12"/>
    <mergeCell ref="C11:C12"/>
    <mergeCell ref="E11:E12"/>
    <mergeCell ref="F11:F12"/>
    <mergeCell ref="G11:G12"/>
    <mergeCell ref="I11:I12"/>
    <mergeCell ref="J11:J12"/>
    <mergeCell ref="D11:D12"/>
    <mergeCell ref="K11:K12"/>
    <mergeCell ref="H11:H12"/>
    <mergeCell ref="A6:J6"/>
    <mergeCell ref="A7:J7"/>
    <mergeCell ref="A8:J8"/>
  </mergeCells>
  <pageMargins left="0.70866141732283472" right="0.70866141732283472" top="0.59055118110236227" bottom="0.59055118110236227" header="0.31496062992125984" footer="0.31496062992125984"/>
  <pageSetup scale="53" orientation="portrait" r:id="rId1"/>
  <rowBreaks count="1" manualBreakCount="1">
    <brk id="44" max="9" man="1"/>
  </rowBreaks>
  <ignoredErrors>
    <ignoredError sqref="D5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D202-B652-4E47-AAFB-13E3C98DEA17}">
  <sheetPr>
    <tabColor rgb="FF0070C0"/>
  </sheetPr>
  <dimension ref="A1:K132"/>
  <sheetViews>
    <sheetView tabSelected="1" view="pageBreakPreview" zoomScaleNormal="100" zoomScaleSheetLayoutView="100" zoomScalePageLayoutView="110" workbookViewId="0">
      <selection activeCell="B12" sqref="B12:B13"/>
    </sheetView>
  </sheetViews>
  <sheetFormatPr defaultColWidth="8.6640625" defaultRowHeight="17.399999999999999" x14ac:dyDescent="0.3"/>
  <cols>
    <col min="1" max="1" width="6.6640625" style="13" customWidth="1"/>
    <col min="2" max="2" width="23.44140625" style="1" customWidth="1"/>
    <col min="3" max="3" width="12" style="1" customWidth="1"/>
    <col min="4" max="4" width="13.5546875" style="1" customWidth="1"/>
    <col min="5" max="5" width="12.44140625" style="2" customWidth="1"/>
    <col min="6" max="6" width="13.6640625" style="2" customWidth="1"/>
    <col min="7" max="7" width="15.33203125" style="2" customWidth="1"/>
    <col min="8" max="8" width="14.44140625" style="2" customWidth="1"/>
    <col min="9" max="10" width="13.6640625" style="2" customWidth="1"/>
    <col min="11" max="11" width="16.5546875" style="7" customWidth="1"/>
    <col min="12" max="12" width="15.6640625" style="3" customWidth="1"/>
    <col min="13" max="16384" width="8.6640625" style="3"/>
  </cols>
  <sheetData>
    <row r="1" spans="1:11" x14ac:dyDescent="0.3">
      <c r="B1" s="6"/>
      <c r="C1" s="6"/>
      <c r="D1" s="6"/>
      <c r="E1" s="7"/>
      <c r="F1" s="7"/>
      <c r="G1" s="7"/>
      <c r="H1" s="7"/>
      <c r="I1" s="7"/>
      <c r="J1" s="7"/>
    </row>
    <row r="2" spans="1:11" x14ac:dyDescent="0.3">
      <c r="B2" s="6"/>
      <c r="C2" s="6"/>
      <c r="D2" s="6"/>
      <c r="E2" s="7"/>
      <c r="F2" s="7"/>
      <c r="G2" s="7"/>
      <c r="H2" s="7"/>
      <c r="I2" s="7"/>
      <c r="J2" s="7"/>
    </row>
    <row r="3" spans="1:11" x14ac:dyDescent="0.3">
      <c r="B3" s="6"/>
      <c r="C3" s="6"/>
      <c r="D3" s="6"/>
      <c r="E3" s="7"/>
      <c r="F3" s="7"/>
      <c r="G3" s="7"/>
      <c r="H3" s="7"/>
      <c r="I3" s="7"/>
      <c r="J3" s="7"/>
    </row>
    <row r="4" spans="1:11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1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1" s="20" customFormat="1" ht="44.4" x14ac:dyDescent="0.3">
      <c r="A6" s="209" t="s">
        <v>30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1" s="20" customFormat="1" ht="44.4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</row>
    <row r="8" spans="1:11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0"/>
    </row>
    <row r="9" spans="1:11" s="4" customFormat="1" ht="17.2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20"/>
    </row>
    <row r="10" spans="1:11" ht="18" x14ac:dyDescent="0.35">
      <c r="B10" s="76"/>
      <c r="C10" s="36"/>
      <c r="D10" s="36"/>
      <c r="E10" s="24"/>
      <c r="F10" s="24"/>
      <c r="G10" s="24"/>
      <c r="H10" s="24"/>
      <c r="I10" s="43"/>
      <c r="J10" s="11"/>
      <c r="K10" s="8"/>
    </row>
    <row r="11" spans="1:11" ht="31.8" thickBot="1" x14ac:dyDescent="0.65">
      <c r="B11" s="205" t="s">
        <v>14</v>
      </c>
      <c r="C11" s="205"/>
      <c r="D11" s="205"/>
      <c r="E11" s="205"/>
      <c r="F11" s="205"/>
      <c r="G11" s="205"/>
      <c r="H11" s="205"/>
      <c r="I11" s="205"/>
      <c r="J11" s="205"/>
      <c r="K11" s="8"/>
    </row>
    <row r="12" spans="1:11" ht="12.75" customHeight="1" x14ac:dyDescent="0.3">
      <c r="B12" s="274" t="s">
        <v>3</v>
      </c>
      <c r="C12" s="232" t="s">
        <v>4</v>
      </c>
      <c r="D12" s="211" t="s">
        <v>59</v>
      </c>
      <c r="E12" s="222" t="s">
        <v>25</v>
      </c>
      <c r="F12" s="192" t="s">
        <v>31</v>
      </c>
      <c r="G12" s="192" t="s">
        <v>15</v>
      </c>
      <c r="H12" s="299" t="s">
        <v>46</v>
      </c>
      <c r="I12" s="213" t="s">
        <v>16</v>
      </c>
      <c r="J12" s="213" t="s">
        <v>17</v>
      </c>
      <c r="K12" s="301" t="s">
        <v>38</v>
      </c>
    </row>
    <row r="13" spans="1:11" ht="24.75" customHeight="1" thickBot="1" x14ac:dyDescent="0.35">
      <c r="B13" s="289"/>
      <c r="C13" s="233"/>
      <c r="D13" s="218"/>
      <c r="E13" s="223"/>
      <c r="F13" s="193" t="s">
        <v>143</v>
      </c>
      <c r="G13" s="193" t="s">
        <v>144</v>
      </c>
      <c r="H13" s="300"/>
      <c r="I13" s="219"/>
      <c r="J13" s="219"/>
      <c r="K13" s="302"/>
    </row>
    <row r="14" spans="1:11" ht="18" x14ac:dyDescent="0.35">
      <c r="B14" s="136" t="s">
        <v>95</v>
      </c>
      <c r="C14" s="99" t="s">
        <v>104</v>
      </c>
      <c r="D14" s="33">
        <v>46232</v>
      </c>
      <c r="E14" s="33">
        <v>46232</v>
      </c>
      <c r="F14" s="33">
        <v>46239</v>
      </c>
      <c r="G14" s="33">
        <v>46246</v>
      </c>
      <c r="H14" s="33">
        <f>F14+20</f>
        <v>46259</v>
      </c>
      <c r="I14" s="33">
        <f>F14+18</f>
        <v>46257</v>
      </c>
      <c r="J14" s="33">
        <f>F14+21</f>
        <v>46260</v>
      </c>
      <c r="K14" s="30">
        <f>G14+17</f>
        <v>46263</v>
      </c>
    </row>
    <row r="15" spans="1:11" ht="18" x14ac:dyDescent="0.35">
      <c r="B15" s="136" t="s">
        <v>111</v>
      </c>
      <c r="C15" s="99" t="s">
        <v>105</v>
      </c>
      <c r="D15" s="33">
        <f t="shared" ref="D15:D18" si="0">E15</f>
        <v>46237</v>
      </c>
      <c r="E15" s="33">
        <v>46237</v>
      </c>
      <c r="F15" s="33">
        <v>46244</v>
      </c>
      <c r="G15" s="33">
        <v>46250</v>
      </c>
      <c r="H15" s="33">
        <f t="shared" ref="H15:H18" si="1">F15+20</f>
        <v>46264</v>
      </c>
      <c r="I15" s="33">
        <f t="shared" ref="I15:I18" si="2">F15+18</f>
        <v>46262</v>
      </c>
      <c r="J15" s="33">
        <f t="shared" ref="J15:J18" si="3">F15+21</f>
        <v>46265</v>
      </c>
      <c r="K15" s="30">
        <f t="shared" ref="K15:K18" si="4">G15+17</f>
        <v>46267</v>
      </c>
    </row>
    <row r="16" spans="1:11" ht="18" x14ac:dyDescent="0.35">
      <c r="B16" s="136" t="s">
        <v>71</v>
      </c>
      <c r="C16" s="99" t="s">
        <v>106</v>
      </c>
      <c r="D16" s="33">
        <f t="shared" si="0"/>
        <v>46244</v>
      </c>
      <c r="E16" s="33">
        <v>46244</v>
      </c>
      <c r="F16" s="33">
        <v>46253</v>
      </c>
      <c r="G16" s="33">
        <v>46258</v>
      </c>
      <c r="H16" s="33">
        <f t="shared" si="1"/>
        <v>46273</v>
      </c>
      <c r="I16" s="33">
        <f t="shared" si="2"/>
        <v>46271</v>
      </c>
      <c r="J16" s="33">
        <f t="shared" si="3"/>
        <v>46274</v>
      </c>
      <c r="K16" s="30">
        <f t="shared" si="4"/>
        <v>46275</v>
      </c>
    </row>
    <row r="17" spans="1:11" ht="18" x14ac:dyDescent="0.35">
      <c r="B17" s="136" t="s">
        <v>107</v>
      </c>
      <c r="C17" s="99" t="s">
        <v>113</v>
      </c>
      <c r="D17" s="33">
        <f t="shared" si="0"/>
        <v>46250</v>
      </c>
      <c r="E17" s="33">
        <v>46250</v>
      </c>
      <c r="F17" s="33">
        <v>46259</v>
      </c>
      <c r="G17" s="33">
        <v>46264</v>
      </c>
      <c r="H17" s="33">
        <f t="shared" si="1"/>
        <v>46279</v>
      </c>
      <c r="I17" s="33">
        <f t="shared" si="2"/>
        <v>46277</v>
      </c>
      <c r="J17" s="33">
        <f t="shared" si="3"/>
        <v>46280</v>
      </c>
      <c r="K17" s="30">
        <f t="shared" si="4"/>
        <v>46281</v>
      </c>
    </row>
    <row r="18" spans="1:11" ht="18" x14ac:dyDescent="0.35">
      <c r="B18" s="136" t="s">
        <v>68</v>
      </c>
      <c r="C18" s="99" t="s">
        <v>114</v>
      </c>
      <c r="D18" s="33">
        <f t="shared" si="0"/>
        <v>46250</v>
      </c>
      <c r="E18" s="33">
        <v>46250</v>
      </c>
      <c r="F18" s="33">
        <v>46265</v>
      </c>
      <c r="G18" s="33">
        <v>46271</v>
      </c>
      <c r="H18" s="33">
        <f t="shared" si="1"/>
        <v>46285</v>
      </c>
      <c r="I18" s="33">
        <f t="shared" si="2"/>
        <v>46283</v>
      </c>
      <c r="J18" s="33">
        <f t="shared" si="3"/>
        <v>46286</v>
      </c>
      <c r="K18" s="30">
        <f t="shared" si="4"/>
        <v>46288</v>
      </c>
    </row>
    <row r="19" spans="1:11" ht="18.600000000000001" thickBot="1" x14ac:dyDescent="0.4">
      <c r="B19" s="135" t="s">
        <v>95</v>
      </c>
      <c r="C19" s="63" t="s">
        <v>128</v>
      </c>
      <c r="D19" s="28">
        <f>E19</f>
        <v>46266</v>
      </c>
      <c r="E19" s="28">
        <v>46266</v>
      </c>
      <c r="F19" s="28">
        <v>46273</v>
      </c>
      <c r="G19" s="28">
        <v>46278</v>
      </c>
      <c r="H19" s="28">
        <f t="shared" ref="H19" si="5">F19+20</f>
        <v>46293</v>
      </c>
      <c r="I19" s="28">
        <f t="shared" ref="I19" si="6">F19+18</f>
        <v>46291</v>
      </c>
      <c r="J19" s="28">
        <f t="shared" ref="J19" si="7">F19+21</f>
        <v>46294</v>
      </c>
      <c r="K19" s="31">
        <f t="shared" ref="K19" si="8">G19+17</f>
        <v>46295</v>
      </c>
    </row>
    <row r="20" spans="1:11" ht="18.75" customHeight="1" x14ac:dyDescent="0.3">
      <c r="B20" s="75"/>
      <c r="C20" s="75"/>
      <c r="D20" s="75"/>
      <c r="E20" s="75"/>
      <c r="F20" s="75"/>
      <c r="G20" s="75"/>
      <c r="H20" s="75"/>
      <c r="I20" s="75"/>
      <c r="J20" s="75"/>
      <c r="K20" s="8"/>
    </row>
    <row r="21" spans="1:11" ht="35.25" customHeight="1" thickBot="1" x14ac:dyDescent="0.65">
      <c r="B21" s="205" t="s">
        <v>93</v>
      </c>
      <c r="C21" s="205"/>
      <c r="D21" s="205"/>
      <c r="E21" s="205"/>
      <c r="F21" s="205"/>
      <c r="G21" s="205"/>
      <c r="H21" s="205"/>
      <c r="I21" s="205"/>
      <c r="J21" s="205"/>
      <c r="K21" s="8"/>
    </row>
    <row r="22" spans="1:11" ht="18" customHeight="1" x14ac:dyDescent="0.3">
      <c r="B22" s="274" t="s">
        <v>3</v>
      </c>
      <c r="C22" s="232" t="s">
        <v>4</v>
      </c>
      <c r="D22" s="211" t="s">
        <v>59</v>
      </c>
      <c r="E22" s="222" t="s">
        <v>25</v>
      </c>
      <c r="F22" s="222" t="s">
        <v>31</v>
      </c>
      <c r="G22" s="222" t="s">
        <v>15</v>
      </c>
      <c r="H22" s="222" t="s">
        <v>40</v>
      </c>
      <c r="I22" s="295" t="s">
        <v>41</v>
      </c>
      <c r="J22" s="8"/>
      <c r="K22" s="3"/>
    </row>
    <row r="23" spans="1:11" ht="18" customHeight="1" thickBot="1" x14ac:dyDescent="0.35">
      <c r="B23" s="289"/>
      <c r="C23" s="233"/>
      <c r="D23" s="218"/>
      <c r="E23" s="223"/>
      <c r="F23" s="223"/>
      <c r="G23" s="223"/>
      <c r="H23" s="223"/>
      <c r="I23" s="304"/>
      <c r="J23" s="8"/>
      <c r="K23" s="3"/>
    </row>
    <row r="24" spans="1:11" s="10" customFormat="1" ht="18.75" customHeight="1" x14ac:dyDescent="0.35">
      <c r="A24" s="13"/>
      <c r="B24" s="182" t="str">
        <f t="shared" ref="B24:G28" si="9">B14</f>
        <v>KOTA LAWA</v>
      </c>
      <c r="C24" s="79" t="str">
        <f t="shared" si="9"/>
        <v>109N</v>
      </c>
      <c r="D24" s="64">
        <f t="shared" si="9"/>
        <v>46232</v>
      </c>
      <c r="E24" s="64">
        <f t="shared" si="9"/>
        <v>46232</v>
      </c>
      <c r="F24" s="64">
        <f t="shared" si="9"/>
        <v>46239</v>
      </c>
      <c r="G24" s="64">
        <f t="shared" si="9"/>
        <v>46246</v>
      </c>
      <c r="H24" s="64">
        <f>F24+28</f>
        <v>46267</v>
      </c>
      <c r="I24" s="65">
        <f>G24+28</f>
        <v>46274</v>
      </c>
      <c r="J24" s="8"/>
    </row>
    <row r="25" spans="1:11" s="10" customFormat="1" ht="18.75" customHeight="1" x14ac:dyDescent="0.35">
      <c r="A25" s="13"/>
      <c r="B25" s="136" t="str">
        <f t="shared" si="9"/>
        <v xml:space="preserve">OOCL CHICAGO </v>
      </c>
      <c r="C25" s="99" t="str">
        <f t="shared" si="9"/>
        <v>121N</v>
      </c>
      <c r="D25" s="33">
        <f t="shared" si="9"/>
        <v>46237</v>
      </c>
      <c r="E25" s="33">
        <f t="shared" si="9"/>
        <v>46237</v>
      </c>
      <c r="F25" s="33">
        <f t="shared" si="9"/>
        <v>46244</v>
      </c>
      <c r="G25" s="33">
        <f t="shared" si="9"/>
        <v>46250</v>
      </c>
      <c r="H25" s="33">
        <f t="shared" ref="H25:I26" si="10">F25+28</f>
        <v>46272</v>
      </c>
      <c r="I25" s="30">
        <f>G25+28</f>
        <v>46278</v>
      </c>
      <c r="J25" s="8"/>
    </row>
    <row r="26" spans="1:11" s="10" customFormat="1" ht="18.75" customHeight="1" x14ac:dyDescent="0.35">
      <c r="A26" s="13"/>
      <c r="B26" s="136" t="str">
        <f t="shared" si="9"/>
        <v>JOGELA</v>
      </c>
      <c r="C26" s="99" t="str">
        <f t="shared" si="9"/>
        <v>215N</v>
      </c>
      <c r="D26" s="33">
        <f t="shared" si="9"/>
        <v>46244</v>
      </c>
      <c r="E26" s="33">
        <f t="shared" si="9"/>
        <v>46244</v>
      </c>
      <c r="F26" s="33">
        <f t="shared" si="9"/>
        <v>46253</v>
      </c>
      <c r="G26" s="33">
        <f t="shared" si="9"/>
        <v>46258</v>
      </c>
      <c r="H26" s="33">
        <f t="shared" si="10"/>
        <v>46281</v>
      </c>
      <c r="I26" s="30">
        <f t="shared" si="10"/>
        <v>46286</v>
      </c>
      <c r="J26" s="8"/>
    </row>
    <row r="27" spans="1:11" s="10" customFormat="1" ht="18.75" customHeight="1" x14ac:dyDescent="0.35">
      <c r="A27" s="13"/>
      <c r="B27" s="136" t="str">
        <f t="shared" si="9"/>
        <v xml:space="preserve">COSCO GENOA </v>
      </c>
      <c r="C27" s="99" t="str">
        <f t="shared" si="9"/>
        <v>103N</v>
      </c>
      <c r="D27" s="33">
        <f t="shared" si="9"/>
        <v>46250</v>
      </c>
      <c r="E27" s="33">
        <f t="shared" si="9"/>
        <v>46250</v>
      </c>
      <c r="F27" s="33">
        <f t="shared" si="9"/>
        <v>46259</v>
      </c>
      <c r="G27" s="33">
        <f t="shared" si="9"/>
        <v>46264</v>
      </c>
      <c r="H27" s="33">
        <f>F27+28</f>
        <v>46287</v>
      </c>
      <c r="I27" s="30">
        <f>G27+28</f>
        <v>46292</v>
      </c>
      <c r="J27" s="8"/>
    </row>
    <row r="28" spans="1:11" s="10" customFormat="1" ht="18.75" customHeight="1" thickBot="1" x14ac:dyDescent="0.4">
      <c r="A28" s="13"/>
      <c r="B28" s="136" t="str">
        <f t="shared" si="9"/>
        <v>OOCL PANAMA</v>
      </c>
      <c r="C28" s="99" t="str">
        <f t="shared" si="9"/>
        <v>335N</v>
      </c>
      <c r="D28" s="33">
        <f t="shared" si="9"/>
        <v>46250</v>
      </c>
      <c r="E28" s="33">
        <f t="shared" si="9"/>
        <v>46250</v>
      </c>
      <c r="F28" s="33">
        <f t="shared" si="9"/>
        <v>46265</v>
      </c>
      <c r="G28" s="33">
        <f t="shared" si="9"/>
        <v>46271</v>
      </c>
      <c r="H28" s="33">
        <f>F28+28</f>
        <v>46293</v>
      </c>
      <c r="I28" s="30">
        <f>G28+28</f>
        <v>46299</v>
      </c>
      <c r="J28" s="8"/>
    </row>
    <row r="29" spans="1:11" ht="36.75" customHeight="1" thickBot="1" x14ac:dyDescent="0.65">
      <c r="B29" s="303" t="s">
        <v>18</v>
      </c>
      <c r="C29" s="303"/>
      <c r="D29" s="303"/>
      <c r="E29" s="303"/>
      <c r="F29" s="303"/>
      <c r="G29" s="303"/>
      <c r="H29" s="303"/>
      <c r="I29" s="303"/>
      <c r="J29" s="208"/>
      <c r="K29" s="8"/>
    </row>
    <row r="30" spans="1:11" ht="18" customHeight="1" x14ac:dyDescent="0.3">
      <c r="B30" s="274" t="s">
        <v>3</v>
      </c>
      <c r="C30" s="232" t="s">
        <v>4</v>
      </c>
      <c r="D30" s="211" t="s">
        <v>59</v>
      </c>
      <c r="E30" s="222" t="s">
        <v>25</v>
      </c>
      <c r="F30" s="222" t="s">
        <v>31</v>
      </c>
      <c r="G30" s="222" t="s">
        <v>15</v>
      </c>
      <c r="H30" s="213" t="s">
        <v>53</v>
      </c>
      <c r="I30" s="213" t="s">
        <v>43</v>
      </c>
      <c r="J30" s="213" t="s">
        <v>19</v>
      </c>
      <c r="K30" s="8"/>
    </row>
    <row r="31" spans="1:11" ht="18" customHeight="1" thickBot="1" x14ac:dyDescent="0.35">
      <c r="B31" s="298"/>
      <c r="C31" s="244"/>
      <c r="D31" s="212"/>
      <c r="E31" s="224"/>
      <c r="F31" s="224"/>
      <c r="G31" s="224"/>
      <c r="H31" s="214"/>
      <c r="I31" s="214"/>
      <c r="J31" s="214"/>
      <c r="K31" s="8"/>
    </row>
    <row r="32" spans="1:11" s="10" customFormat="1" ht="20.25" customHeight="1" x14ac:dyDescent="0.35">
      <c r="A32" s="13"/>
      <c r="B32" s="182" t="str">
        <f t="shared" ref="B32:G32" si="11">B24</f>
        <v>KOTA LAWA</v>
      </c>
      <c r="C32" s="79" t="str">
        <f t="shared" si="11"/>
        <v>109N</v>
      </c>
      <c r="D32" s="144">
        <f t="shared" si="11"/>
        <v>46232</v>
      </c>
      <c r="E32" s="64">
        <f t="shared" si="11"/>
        <v>46232</v>
      </c>
      <c r="F32" s="64">
        <f t="shared" si="11"/>
        <v>46239</v>
      </c>
      <c r="G32" s="64">
        <f t="shared" si="11"/>
        <v>46246</v>
      </c>
      <c r="H32" s="64">
        <f>F32+48</f>
        <v>46287</v>
      </c>
      <c r="I32" s="64">
        <f>F32+53</f>
        <v>46292</v>
      </c>
      <c r="J32" s="65">
        <f>F32+53</f>
        <v>46292</v>
      </c>
      <c r="K32" s="8"/>
    </row>
    <row r="33" spans="1:11" s="10" customFormat="1" ht="20.25" customHeight="1" x14ac:dyDescent="0.35">
      <c r="A33" s="13"/>
      <c r="B33" s="136" t="str">
        <f t="shared" ref="B33:G33" si="12">B25</f>
        <v xml:space="preserve">OOCL CHICAGO </v>
      </c>
      <c r="C33" s="99" t="str">
        <f t="shared" si="12"/>
        <v>121N</v>
      </c>
      <c r="D33" s="137">
        <f t="shared" si="12"/>
        <v>46237</v>
      </c>
      <c r="E33" s="33">
        <f t="shared" si="12"/>
        <v>46237</v>
      </c>
      <c r="F33" s="33">
        <f t="shared" si="12"/>
        <v>46244</v>
      </c>
      <c r="G33" s="33">
        <f t="shared" si="12"/>
        <v>46250</v>
      </c>
      <c r="H33" s="33">
        <f t="shared" ref="H33:H36" si="13">F33+48</f>
        <v>46292</v>
      </c>
      <c r="I33" s="33">
        <f>F33+53</f>
        <v>46297</v>
      </c>
      <c r="J33" s="30">
        <f>F33+53</f>
        <v>46297</v>
      </c>
      <c r="K33" s="8"/>
    </row>
    <row r="34" spans="1:11" s="10" customFormat="1" ht="20.25" customHeight="1" x14ac:dyDescent="0.35">
      <c r="A34" s="13"/>
      <c r="B34" s="136" t="str">
        <f t="shared" ref="B34:G34" si="14">B26</f>
        <v>JOGELA</v>
      </c>
      <c r="C34" s="99" t="str">
        <f t="shared" si="14"/>
        <v>215N</v>
      </c>
      <c r="D34" s="137">
        <f t="shared" si="14"/>
        <v>46244</v>
      </c>
      <c r="E34" s="33">
        <f t="shared" si="14"/>
        <v>46244</v>
      </c>
      <c r="F34" s="33">
        <f t="shared" si="14"/>
        <v>46253</v>
      </c>
      <c r="G34" s="33">
        <f t="shared" si="14"/>
        <v>46258</v>
      </c>
      <c r="H34" s="33">
        <f t="shared" si="13"/>
        <v>46301</v>
      </c>
      <c r="I34" s="33">
        <f>F34+53</f>
        <v>46306</v>
      </c>
      <c r="J34" s="30">
        <f>F34+53</f>
        <v>46306</v>
      </c>
      <c r="K34" s="8"/>
    </row>
    <row r="35" spans="1:11" s="10" customFormat="1" ht="20.25" customHeight="1" x14ac:dyDescent="0.35">
      <c r="A35" s="13"/>
      <c r="B35" s="136" t="str">
        <f t="shared" ref="B35:G35" si="15">B27</f>
        <v xml:space="preserve">COSCO GENOA </v>
      </c>
      <c r="C35" s="99" t="str">
        <f t="shared" si="15"/>
        <v>103N</v>
      </c>
      <c r="D35" s="137">
        <f t="shared" si="15"/>
        <v>46250</v>
      </c>
      <c r="E35" s="33">
        <f t="shared" si="15"/>
        <v>46250</v>
      </c>
      <c r="F35" s="33">
        <f t="shared" si="15"/>
        <v>46259</v>
      </c>
      <c r="G35" s="33">
        <f t="shared" si="15"/>
        <v>46264</v>
      </c>
      <c r="H35" s="33">
        <f>F35+48</f>
        <v>46307</v>
      </c>
      <c r="I35" s="33">
        <f>F35+53</f>
        <v>46312</v>
      </c>
      <c r="J35" s="30">
        <f>F35+53</f>
        <v>46312</v>
      </c>
      <c r="K35" s="8"/>
    </row>
    <row r="36" spans="1:11" s="10" customFormat="1" ht="20.25" customHeight="1" thickBot="1" x14ac:dyDescent="0.4">
      <c r="A36" s="13"/>
      <c r="B36" s="135" t="str">
        <f t="shared" ref="B36:G36" si="16">B28</f>
        <v>OOCL PANAMA</v>
      </c>
      <c r="C36" s="63" t="str">
        <f t="shared" si="16"/>
        <v>335N</v>
      </c>
      <c r="D36" s="138">
        <f t="shared" si="16"/>
        <v>46250</v>
      </c>
      <c r="E36" s="28">
        <f t="shared" si="16"/>
        <v>46250</v>
      </c>
      <c r="F36" s="28">
        <f t="shared" si="16"/>
        <v>46265</v>
      </c>
      <c r="G36" s="28">
        <f t="shared" si="16"/>
        <v>46271</v>
      </c>
      <c r="H36" s="28">
        <f t="shared" si="13"/>
        <v>46313</v>
      </c>
      <c r="I36" s="28">
        <f>F36+53</f>
        <v>46318</v>
      </c>
      <c r="J36" s="31">
        <f>F36+53</f>
        <v>46318</v>
      </c>
      <c r="K36" s="8"/>
    </row>
    <row r="37" spans="1:11" s="10" customFormat="1" ht="20.25" customHeight="1" x14ac:dyDescent="0.35">
      <c r="A37" s="13"/>
      <c r="B37" s="40"/>
      <c r="C37" s="41"/>
      <c r="D37" s="41"/>
      <c r="E37" s="43"/>
      <c r="F37" s="43"/>
      <c r="G37" s="43"/>
      <c r="H37" s="43"/>
      <c r="I37" s="43"/>
      <c r="J37" s="43"/>
      <c r="K37" s="8"/>
    </row>
    <row r="38" spans="1:11" s="10" customFormat="1" ht="20.25" customHeight="1" x14ac:dyDescent="0.35">
      <c r="A38" s="13"/>
      <c r="B38" s="40"/>
      <c r="C38" s="62"/>
      <c r="D38" s="62"/>
      <c r="E38" s="46"/>
      <c r="F38" s="43"/>
      <c r="G38" s="43"/>
      <c r="H38" s="43"/>
      <c r="I38" s="43"/>
      <c r="J38" s="43"/>
      <c r="K38" s="8"/>
    </row>
    <row r="39" spans="1:11" s="10" customFormat="1" ht="20.25" customHeight="1" x14ac:dyDescent="0.35">
      <c r="A39" s="13"/>
      <c r="B39" s="40"/>
      <c r="C39" s="62"/>
      <c r="D39" s="62"/>
      <c r="E39" s="46"/>
      <c r="F39" s="43"/>
      <c r="G39" s="43"/>
      <c r="H39" s="43"/>
      <c r="I39" s="43"/>
      <c r="J39" s="43"/>
      <c r="K39" s="8"/>
    </row>
    <row r="40" spans="1:11" s="10" customFormat="1" ht="20.25" customHeight="1" x14ac:dyDescent="0.35">
      <c r="A40" s="13"/>
      <c r="B40" s="40"/>
      <c r="C40" s="62"/>
      <c r="D40" s="62"/>
      <c r="E40" s="46"/>
      <c r="F40" s="43"/>
      <c r="G40" s="43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62"/>
      <c r="D41" s="62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62"/>
      <c r="D42" s="62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62"/>
      <c r="D43" s="62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62"/>
      <c r="D44" s="62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62"/>
      <c r="D45" s="62"/>
      <c r="E45" s="46"/>
      <c r="F45" s="43"/>
      <c r="G45" s="43"/>
      <c r="H45" s="43"/>
      <c r="I45" s="43"/>
      <c r="J45" s="43"/>
      <c r="K45" s="8"/>
    </row>
    <row r="46" spans="1:11" ht="20.25" customHeight="1" x14ac:dyDescent="0.35">
      <c r="B46" s="40"/>
      <c r="C46" s="62"/>
      <c r="D46" s="62"/>
      <c r="E46" s="46"/>
      <c r="F46" s="43"/>
      <c r="G46" s="43"/>
      <c r="H46" s="43"/>
      <c r="I46" s="43"/>
      <c r="J46" s="43"/>
      <c r="K46" s="8"/>
    </row>
    <row r="47" spans="1:11" ht="24.75" customHeight="1" thickBot="1" x14ac:dyDescent="0.65">
      <c r="B47" s="205" t="s">
        <v>20</v>
      </c>
      <c r="C47" s="205"/>
      <c r="D47" s="205"/>
      <c r="E47" s="205"/>
      <c r="F47" s="205"/>
      <c r="G47" s="205"/>
      <c r="H47" s="205"/>
      <c r="I47" s="205"/>
      <c r="J47" s="205"/>
      <c r="K47" s="8"/>
    </row>
    <row r="48" spans="1:11" ht="20.25" customHeight="1" x14ac:dyDescent="0.3">
      <c r="B48" s="274" t="s">
        <v>3</v>
      </c>
      <c r="C48" s="232" t="s">
        <v>4</v>
      </c>
      <c r="D48" s="211" t="s">
        <v>59</v>
      </c>
      <c r="E48" s="222" t="s">
        <v>25</v>
      </c>
      <c r="F48" s="222" t="s">
        <v>31</v>
      </c>
      <c r="G48" s="222" t="s">
        <v>15</v>
      </c>
      <c r="H48" s="213" t="s">
        <v>60</v>
      </c>
      <c r="I48" s="213" t="s">
        <v>61</v>
      </c>
      <c r="J48" s="222" t="s">
        <v>42</v>
      </c>
      <c r="K48" s="8"/>
    </row>
    <row r="49" spans="2:11" ht="20.25" customHeight="1" thickBot="1" x14ac:dyDescent="0.35">
      <c r="B49" s="298"/>
      <c r="C49" s="244"/>
      <c r="D49" s="212"/>
      <c r="E49" s="224"/>
      <c r="F49" s="224"/>
      <c r="G49" s="224"/>
      <c r="H49" s="214"/>
      <c r="I49" s="214"/>
      <c r="J49" s="224"/>
      <c r="K49" s="8"/>
    </row>
    <row r="50" spans="2:11" ht="20.25" customHeight="1" x14ac:dyDescent="0.35">
      <c r="B50" s="182" t="str">
        <f t="shared" ref="B50:E54" si="17">B14</f>
        <v>KOTA LAWA</v>
      </c>
      <c r="C50" s="183" t="str">
        <f t="shared" si="17"/>
        <v>109N</v>
      </c>
      <c r="D50" s="64">
        <f t="shared" si="17"/>
        <v>46232</v>
      </c>
      <c r="E50" s="64">
        <f t="shared" si="17"/>
        <v>46232</v>
      </c>
      <c r="F50" s="64">
        <f t="shared" ref="F50:G54" si="18">F32</f>
        <v>46239</v>
      </c>
      <c r="G50" s="64">
        <f t="shared" si="18"/>
        <v>46246</v>
      </c>
      <c r="H50" s="64">
        <f>F50+38</f>
        <v>46277</v>
      </c>
      <c r="I50" s="64">
        <f>F50+48</f>
        <v>46287</v>
      </c>
      <c r="J50" s="65">
        <f>F50+51</f>
        <v>46290</v>
      </c>
      <c r="K50" s="8"/>
    </row>
    <row r="51" spans="2:11" ht="20.25" customHeight="1" x14ac:dyDescent="0.35">
      <c r="B51" s="136" t="str">
        <f t="shared" si="17"/>
        <v xml:space="preserve">OOCL CHICAGO </v>
      </c>
      <c r="C51" s="181" t="str">
        <f t="shared" si="17"/>
        <v>121N</v>
      </c>
      <c r="D51" s="33">
        <f t="shared" si="17"/>
        <v>46237</v>
      </c>
      <c r="E51" s="33">
        <f t="shared" si="17"/>
        <v>46237</v>
      </c>
      <c r="F51" s="33">
        <f t="shared" si="18"/>
        <v>46244</v>
      </c>
      <c r="G51" s="33">
        <f t="shared" si="18"/>
        <v>46250</v>
      </c>
      <c r="H51" s="33">
        <f>F51+38</f>
        <v>46282</v>
      </c>
      <c r="I51" s="33">
        <f>F51+48</f>
        <v>46292</v>
      </c>
      <c r="J51" s="30">
        <f>F51+51</f>
        <v>46295</v>
      </c>
      <c r="K51" s="8"/>
    </row>
    <row r="52" spans="2:11" ht="20.25" customHeight="1" x14ac:dyDescent="0.35">
      <c r="B52" s="136" t="str">
        <f t="shared" si="17"/>
        <v>JOGELA</v>
      </c>
      <c r="C52" s="181" t="str">
        <f t="shared" si="17"/>
        <v>215N</v>
      </c>
      <c r="D52" s="33">
        <f t="shared" si="17"/>
        <v>46244</v>
      </c>
      <c r="E52" s="33">
        <f t="shared" si="17"/>
        <v>46244</v>
      </c>
      <c r="F52" s="33">
        <f t="shared" si="18"/>
        <v>46253</v>
      </c>
      <c r="G52" s="33">
        <f t="shared" si="18"/>
        <v>46258</v>
      </c>
      <c r="H52" s="33">
        <f>F52+38</f>
        <v>46291</v>
      </c>
      <c r="I52" s="33">
        <f>F52+48</f>
        <v>46301</v>
      </c>
      <c r="J52" s="30">
        <f>F52+51</f>
        <v>46304</v>
      </c>
      <c r="K52" s="8"/>
    </row>
    <row r="53" spans="2:11" ht="20.25" customHeight="1" x14ac:dyDescent="0.35">
      <c r="B53" s="136" t="str">
        <f t="shared" si="17"/>
        <v xml:space="preserve">COSCO GENOA </v>
      </c>
      <c r="C53" s="181" t="str">
        <f t="shared" si="17"/>
        <v>103N</v>
      </c>
      <c r="D53" s="33">
        <f t="shared" si="17"/>
        <v>46250</v>
      </c>
      <c r="E53" s="33">
        <f t="shared" si="17"/>
        <v>46250</v>
      </c>
      <c r="F53" s="33">
        <f t="shared" si="18"/>
        <v>46259</v>
      </c>
      <c r="G53" s="33">
        <f t="shared" si="18"/>
        <v>46264</v>
      </c>
      <c r="H53" s="33">
        <f>F53+38</f>
        <v>46297</v>
      </c>
      <c r="I53" s="33">
        <f>F53+48</f>
        <v>46307</v>
      </c>
      <c r="J53" s="30">
        <f>F53+51</f>
        <v>46310</v>
      </c>
      <c r="K53" s="8"/>
    </row>
    <row r="54" spans="2:11" ht="20.25" customHeight="1" thickBot="1" x14ac:dyDescent="0.4">
      <c r="B54" s="135" t="str">
        <f t="shared" si="17"/>
        <v>OOCL PANAMA</v>
      </c>
      <c r="C54" s="184" t="str">
        <f t="shared" si="17"/>
        <v>335N</v>
      </c>
      <c r="D54" s="28">
        <f t="shared" si="17"/>
        <v>46250</v>
      </c>
      <c r="E54" s="28">
        <f t="shared" si="17"/>
        <v>46250</v>
      </c>
      <c r="F54" s="28">
        <f t="shared" si="18"/>
        <v>46265</v>
      </c>
      <c r="G54" s="28">
        <f t="shared" si="18"/>
        <v>46271</v>
      </c>
      <c r="H54" s="28">
        <f>F54+38</f>
        <v>46303</v>
      </c>
      <c r="I54" s="28">
        <f>F54+48</f>
        <v>46313</v>
      </c>
      <c r="J54" s="31">
        <f>F54+51</f>
        <v>46316</v>
      </c>
      <c r="K54" s="8"/>
    </row>
    <row r="55" spans="2:11" ht="18" customHeight="1" x14ac:dyDescent="0.35">
      <c r="B55" s="58"/>
      <c r="C55" s="56"/>
      <c r="D55" s="56"/>
      <c r="E55" s="43"/>
      <c r="F55" s="43"/>
      <c r="G55" s="43"/>
      <c r="H55" s="46"/>
      <c r="I55" s="46"/>
      <c r="J55" s="8"/>
      <c r="K55" s="8"/>
    </row>
    <row r="56" spans="2:11" ht="18" customHeight="1" x14ac:dyDescent="0.25">
      <c r="B56" s="37"/>
      <c r="C56" s="61"/>
      <c r="D56" s="61"/>
      <c r="E56" s="39"/>
      <c r="F56" s="39"/>
      <c r="G56" s="29"/>
      <c r="H56" s="29"/>
      <c r="I56" s="34"/>
      <c r="J56" s="8"/>
      <c r="K56" s="8"/>
    </row>
    <row r="57" spans="2:11" ht="18" customHeight="1" x14ac:dyDescent="0.25">
      <c r="B57" s="37"/>
      <c r="C57" s="61"/>
      <c r="D57" s="61"/>
      <c r="E57" s="39"/>
      <c r="F57" s="39"/>
      <c r="G57" s="29"/>
      <c r="H57" s="29"/>
      <c r="I57" s="34"/>
      <c r="J57" s="8"/>
      <c r="K57" s="8"/>
    </row>
    <row r="58" spans="2:11" ht="18" customHeight="1" x14ac:dyDescent="0.25">
      <c r="B58" s="37"/>
      <c r="C58" s="61"/>
      <c r="D58" s="61"/>
      <c r="E58" s="39"/>
      <c r="F58" s="39"/>
      <c r="G58" s="29"/>
      <c r="H58" s="29"/>
      <c r="I58" s="34"/>
      <c r="J58" s="8"/>
      <c r="K58" s="8"/>
    </row>
    <row r="59" spans="2:11" ht="18" customHeight="1" x14ac:dyDescent="0.25">
      <c r="B59" s="37"/>
      <c r="C59" s="61"/>
      <c r="D59" s="61"/>
      <c r="E59" s="39"/>
      <c r="F59" s="39"/>
      <c r="G59" s="29"/>
      <c r="H59" s="29"/>
      <c r="I59" s="34"/>
      <c r="J59" s="8"/>
      <c r="K59" s="8"/>
    </row>
    <row r="60" spans="2:11" ht="18" customHeight="1" x14ac:dyDescent="0.25">
      <c r="B60" s="37"/>
      <c r="C60" s="61"/>
      <c r="D60" s="61"/>
      <c r="E60" s="39"/>
      <c r="F60" s="39"/>
      <c r="G60" s="29"/>
      <c r="H60" s="29"/>
      <c r="I60" s="44"/>
      <c r="J60" s="44"/>
      <c r="K60" s="44"/>
    </row>
    <row r="61" spans="2:11" ht="18" customHeight="1" x14ac:dyDescent="0.25">
      <c r="B61" s="37"/>
      <c r="C61" s="61"/>
      <c r="D61" s="61"/>
      <c r="E61" s="39"/>
      <c r="F61" s="39"/>
      <c r="G61" s="29"/>
      <c r="H61" s="29"/>
      <c r="I61" s="44"/>
      <c r="J61" s="44"/>
      <c r="K61" s="44"/>
    </row>
    <row r="62" spans="2:11" ht="18" customHeight="1" x14ac:dyDescent="0.25">
      <c r="B62" s="37"/>
      <c r="C62" s="47"/>
      <c r="D62" s="47"/>
      <c r="E62" s="39"/>
      <c r="F62" s="39"/>
      <c r="G62" s="29"/>
      <c r="H62" s="29"/>
      <c r="I62" s="44"/>
      <c r="J62" s="44"/>
      <c r="K62" s="44"/>
    </row>
    <row r="63" spans="2:11" ht="18" customHeight="1" x14ac:dyDescent="0.25">
      <c r="B63" s="37"/>
      <c r="C63" s="47"/>
      <c r="D63" s="47"/>
      <c r="E63" s="39"/>
      <c r="F63" s="39"/>
      <c r="G63" s="29"/>
      <c r="H63" s="29"/>
      <c r="I63" s="44"/>
      <c r="J63" s="44"/>
      <c r="K63" s="44"/>
    </row>
    <row r="64" spans="2:11" ht="18" customHeight="1" x14ac:dyDescent="0.3">
      <c r="B64" s="47"/>
      <c r="C64" s="47"/>
      <c r="D64" s="47"/>
      <c r="E64" s="8"/>
      <c r="F64" s="8"/>
      <c r="G64" s="8"/>
      <c r="H64" s="8"/>
      <c r="I64" s="8"/>
      <c r="J64" s="8"/>
      <c r="K64" s="8"/>
    </row>
    <row r="65" spans="2:11" ht="18" customHeight="1" x14ac:dyDescent="0.3">
      <c r="B65" s="47"/>
      <c r="C65" s="47"/>
      <c r="D65" s="47"/>
      <c r="E65" s="8"/>
      <c r="F65" s="8"/>
      <c r="G65" s="8"/>
      <c r="H65" s="8"/>
      <c r="I65" s="8"/>
      <c r="J65" s="8"/>
      <c r="K65" s="8"/>
    </row>
    <row r="66" spans="2:11" ht="18" customHeight="1" x14ac:dyDescent="0.3">
      <c r="B66" s="6"/>
      <c r="C66" s="6"/>
      <c r="D66" s="6"/>
      <c r="E66" s="7"/>
      <c r="F66" s="7"/>
      <c r="G66" s="7"/>
      <c r="H66" s="7"/>
      <c r="I66" s="7"/>
      <c r="J66" s="45"/>
    </row>
    <row r="67" spans="2:11" ht="18" customHeight="1" x14ac:dyDescent="0.3">
      <c r="B67" s="6"/>
      <c r="C67" s="6"/>
      <c r="D67" s="6"/>
      <c r="E67" s="7"/>
      <c r="F67" s="7"/>
      <c r="G67" s="7"/>
      <c r="H67" s="7"/>
      <c r="I67" s="7"/>
      <c r="J67" s="7"/>
      <c r="K67" s="45"/>
    </row>
    <row r="68" spans="2:11" ht="18" customHeight="1" x14ac:dyDescent="0.3">
      <c r="B68" s="6"/>
      <c r="C68" s="6"/>
      <c r="D68" s="6"/>
      <c r="E68" s="7"/>
      <c r="F68" s="7"/>
      <c r="G68" s="7"/>
      <c r="H68" s="7"/>
      <c r="I68" s="7"/>
      <c r="J68" s="45"/>
    </row>
    <row r="69" spans="2:11" ht="18" customHeight="1" x14ac:dyDescent="0.3">
      <c r="B69" s="6"/>
      <c r="C69" s="6"/>
      <c r="D69" s="6"/>
      <c r="E69" s="7"/>
      <c r="F69" s="7"/>
      <c r="G69" s="7"/>
      <c r="H69" s="7"/>
      <c r="I69" s="7"/>
      <c r="J69" s="7"/>
    </row>
    <row r="70" spans="2:11" ht="18" customHeight="1" x14ac:dyDescent="0.3">
      <c r="B70" s="6"/>
      <c r="C70" s="6"/>
      <c r="D70" s="6"/>
      <c r="E70" s="7"/>
      <c r="F70" s="7"/>
      <c r="G70" s="7"/>
      <c r="H70" s="7"/>
      <c r="I70" s="7"/>
      <c r="J70" s="7"/>
    </row>
    <row r="71" spans="2:11" ht="18" customHeight="1" x14ac:dyDescent="0.3">
      <c r="B71" s="6"/>
      <c r="C71" s="6"/>
      <c r="D71" s="6"/>
      <c r="E71" s="7"/>
      <c r="F71" s="7"/>
      <c r="G71" s="7"/>
      <c r="H71" s="7"/>
      <c r="I71" s="7"/>
      <c r="J71" s="7"/>
    </row>
    <row r="72" spans="2:11" ht="18" customHeight="1" x14ac:dyDescent="0.3">
      <c r="B72" s="6"/>
      <c r="C72" s="6"/>
      <c r="D72" s="6"/>
      <c r="E72" s="7"/>
      <c r="F72" s="7"/>
      <c r="G72" s="7"/>
      <c r="H72" s="7"/>
      <c r="I72" s="7"/>
      <c r="J72" s="7"/>
    </row>
    <row r="73" spans="2:11" ht="18" customHeight="1" x14ac:dyDescent="0.3">
      <c r="B73" s="52"/>
      <c r="C73" s="6"/>
      <c r="D73" s="6"/>
      <c r="E73" s="7"/>
      <c r="F73" s="7"/>
      <c r="G73" s="7"/>
      <c r="H73" s="7"/>
      <c r="I73" s="7"/>
      <c r="J73" s="7"/>
    </row>
    <row r="74" spans="2:11" ht="18" customHeight="1" x14ac:dyDescent="0.3">
      <c r="B74" s="52"/>
      <c r="C74" s="53"/>
      <c r="D74" s="53"/>
      <c r="E74" s="54"/>
      <c r="F74" s="54"/>
      <c r="G74" s="54"/>
      <c r="H74" s="54"/>
      <c r="I74" s="54"/>
      <c r="J74" s="54"/>
      <c r="K74" s="54"/>
    </row>
    <row r="75" spans="2:11" ht="18" customHeight="1" x14ac:dyDescent="0.3">
      <c r="B75" s="52"/>
      <c r="C75" s="53"/>
      <c r="D75" s="53"/>
      <c r="E75" s="54"/>
      <c r="F75" s="54"/>
      <c r="G75" s="54"/>
      <c r="H75" s="54"/>
      <c r="I75" s="54"/>
      <c r="J75" s="54"/>
      <c r="K75" s="54"/>
    </row>
    <row r="76" spans="2:11" ht="18" customHeight="1" x14ac:dyDescent="0.3">
      <c r="B76" s="52"/>
      <c r="C76" s="53"/>
      <c r="D76" s="53"/>
      <c r="E76" s="54"/>
      <c r="F76" s="54"/>
      <c r="G76" s="54"/>
      <c r="H76" s="54"/>
      <c r="I76" s="54"/>
      <c r="J76" s="54"/>
      <c r="K76" s="54"/>
    </row>
    <row r="77" spans="2:11" ht="18" customHeight="1" x14ac:dyDescent="0.3">
      <c r="B77" s="52"/>
      <c r="C77" s="53"/>
      <c r="D77" s="53"/>
      <c r="E77" s="54"/>
      <c r="F77" s="54"/>
      <c r="G77" s="54"/>
      <c r="H77" s="54"/>
      <c r="I77" s="54"/>
      <c r="J77" s="54"/>
      <c r="K77" s="54"/>
    </row>
    <row r="78" spans="2:11" ht="18" customHeight="1" x14ac:dyDescent="0.3">
      <c r="B78" s="52"/>
      <c r="C78" s="53"/>
      <c r="D78" s="53"/>
      <c r="E78" s="54"/>
      <c r="F78" s="54"/>
      <c r="G78" s="54"/>
      <c r="H78" s="54"/>
      <c r="I78" s="54"/>
      <c r="J78" s="54"/>
      <c r="K78" s="54"/>
    </row>
    <row r="79" spans="2:11" ht="18" customHeight="1" x14ac:dyDescent="0.3">
      <c r="B79" s="52"/>
      <c r="C79" s="50"/>
      <c r="D79" s="50"/>
      <c r="E79" s="51"/>
      <c r="F79" s="51"/>
      <c r="G79" s="51"/>
      <c r="H79" s="51"/>
      <c r="I79" s="7"/>
      <c r="J79" s="7"/>
    </row>
    <row r="80" spans="2:11" ht="18" customHeight="1" x14ac:dyDescent="0.3">
      <c r="B80" s="49"/>
      <c r="C80" s="50"/>
      <c r="D80" s="50"/>
      <c r="E80" s="51"/>
      <c r="F80" s="51"/>
      <c r="G80" s="51"/>
      <c r="H80" s="51"/>
      <c r="I80" s="7"/>
      <c r="J80" s="7"/>
    </row>
    <row r="81" spans="2:10" ht="18" customHeight="1" x14ac:dyDescent="0.3">
      <c r="B81" s="49"/>
      <c r="C81" s="50"/>
      <c r="D81" s="50"/>
      <c r="E81" s="51"/>
      <c r="F81" s="51"/>
      <c r="G81" s="51"/>
      <c r="H81" s="51"/>
      <c r="I81" s="7"/>
      <c r="J81" s="7"/>
    </row>
    <row r="82" spans="2:10" ht="18" customHeight="1" x14ac:dyDescent="0.3">
      <c r="B82" s="49"/>
      <c r="C82" s="50"/>
      <c r="D82" s="50"/>
      <c r="E82" s="51"/>
      <c r="F82" s="51"/>
      <c r="G82" s="51"/>
      <c r="H82" s="51"/>
      <c r="I82" s="7"/>
      <c r="J82" s="7"/>
    </row>
    <row r="83" spans="2:10" ht="18" customHeight="1" x14ac:dyDescent="0.3">
      <c r="B83" s="6"/>
      <c r="C83" s="6"/>
      <c r="D83" s="6"/>
      <c r="E83" s="7"/>
      <c r="F83" s="7"/>
      <c r="G83" s="7"/>
      <c r="H83" s="7"/>
      <c r="I83" s="7"/>
      <c r="J83" s="7"/>
    </row>
    <row r="84" spans="2:10" ht="18" customHeight="1" x14ac:dyDescent="0.3">
      <c r="B84" s="6"/>
      <c r="C84" s="6"/>
      <c r="D84" s="6"/>
      <c r="E84" s="7"/>
      <c r="F84" s="7"/>
      <c r="G84" s="7"/>
      <c r="H84" s="7"/>
      <c r="I84" s="7"/>
      <c r="J84" s="7"/>
    </row>
    <row r="85" spans="2:10" ht="18" customHeight="1" x14ac:dyDescent="0.3">
      <c r="B85" s="6"/>
      <c r="C85" s="6"/>
      <c r="D85" s="6"/>
      <c r="E85" s="7"/>
      <c r="F85" s="7"/>
      <c r="G85" s="7"/>
      <c r="H85" s="7"/>
      <c r="I85" s="7"/>
      <c r="J85" s="7"/>
    </row>
    <row r="86" spans="2:10" ht="18" customHeight="1" x14ac:dyDescent="0.3">
      <c r="B86" s="6"/>
      <c r="C86" s="6"/>
      <c r="D86" s="6"/>
      <c r="E86" s="7"/>
      <c r="F86" s="7"/>
      <c r="G86" s="7"/>
      <c r="H86" s="7"/>
      <c r="I86" s="7"/>
      <c r="J86" s="7"/>
    </row>
    <row r="87" spans="2:10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0" ht="18" customHeight="1" x14ac:dyDescent="0.3">
      <c r="B88" s="6"/>
      <c r="C88" s="6"/>
      <c r="D88" s="6"/>
      <c r="E88" s="7"/>
      <c r="F88" s="7"/>
      <c r="G88" s="7"/>
      <c r="H88" s="7"/>
      <c r="I88" s="7"/>
      <c r="J88" s="7"/>
    </row>
    <row r="89" spans="2:10" ht="18" customHeight="1" x14ac:dyDescent="0.3">
      <c r="B89" s="6"/>
      <c r="C89" s="6"/>
      <c r="D89" s="6"/>
      <c r="E89" s="7"/>
      <c r="F89" s="7"/>
      <c r="G89" s="7"/>
      <c r="H89" s="7"/>
      <c r="I89" s="7"/>
      <c r="J89" s="7"/>
    </row>
    <row r="90" spans="2:10" ht="18" customHeight="1" x14ac:dyDescent="0.3">
      <c r="B90" s="6"/>
      <c r="C90" s="6"/>
      <c r="D90" s="6"/>
      <c r="E90" s="7"/>
      <c r="F90" s="7"/>
      <c r="G90" s="7"/>
      <c r="H90" s="7"/>
      <c r="I90" s="7"/>
      <c r="J90" s="7"/>
    </row>
    <row r="91" spans="2:10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0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0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0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0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0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ht="12.75" customHeight="1" x14ac:dyDescent="0.3"/>
    <row r="98" ht="12.75" customHeight="1" x14ac:dyDescent="0.3"/>
    <row r="107" ht="12.75" customHeight="1" x14ac:dyDescent="0.3"/>
    <row r="109" ht="12.75" customHeight="1" x14ac:dyDescent="0.3"/>
    <row r="115" ht="12.75" customHeight="1" x14ac:dyDescent="0.3"/>
    <row r="118" ht="12.75" customHeight="1" x14ac:dyDescent="0.3"/>
    <row r="123" ht="12.75" customHeight="1" x14ac:dyDescent="0.3"/>
    <row r="126" ht="12.75" customHeight="1" x14ac:dyDescent="0.3"/>
    <row r="132" ht="12.75" customHeight="1" x14ac:dyDescent="0.3"/>
  </sheetData>
  <mergeCells count="41">
    <mergeCell ref="D22:D23"/>
    <mergeCell ref="D30:D31"/>
    <mergeCell ref="D48:D49"/>
    <mergeCell ref="K12:K13"/>
    <mergeCell ref="B29:J29"/>
    <mergeCell ref="B30:B31"/>
    <mergeCell ref="C30:C31"/>
    <mergeCell ref="B21:J21"/>
    <mergeCell ref="B22:B23"/>
    <mergeCell ref="C22:C23"/>
    <mergeCell ref="E22:E23"/>
    <mergeCell ref="F22:F23"/>
    <mergeCell ref="G22:G23"/>
    <mergeCell ref="H22:H23"/>
    <mergeCell ref="I22:I23"/>
    <mergeCell ref="J30:J31"/>
    <mergeCell ref="E30:E31"/>
    <mergeCell ref="F30:F31"/>
    <mergeCell ref="G30:G31"/>
    <mergeCell ref="H30:H31"/>
    <mergeCell ref="I30:I31"/>
    <mergeCell ref="H48:H49"/>
    <mergeCell ref="B47:J47"/>
    <mergeCell ref="I48:I49"/>
    <mergeCell ref="J48:J49"/>
    <mergeCell ref="B48:B49"/>
    <mergeCell ref="C48:C49"/>
    <mergeCell ref="E48:E49"/>
    <mergeCell ref="F48:F49"/>
    <mergeCell ref="G48:G49"/>
    <mergeCell ref="A6:J6"/>
    <mergeCell ref="A7:J7"/>
    <mergeCell ref="A8:J8"/>
    <mergeCell ref="B11:J11"/>
    <mergeCell ref="H12:H13"/>
    <mergeCell ref="I12:I13"/>
    <mergeCell ref="J12:J13"/>
    <mergeCell ref="D12:D13"/>
    <mergeCell ref="E12:E13"/>
    <mergeCell ref="C12:C13"/>
    <mergeCell ref="B12:B13"/>
  </mergeCells>
  <pageMargins left="0.7" right="0.7" top="0.75" bottom="0.75" header="0.3" footer="0.3"/>
  <pageSetup scale="53" orientation="portrait" r:id="rId1"/>
  <rowBreaks count="1" manualBreakCount="1">
    <brk id="4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243320-894c-4082-a660-2de266cb3c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A3DCF67ACE543922E90E33FC7D67D" ma:contentTypeVersion="18" ma:contentTypeDescription="Create a new document." ma:contentTypeScope="" ma:versionID="cf51d6528f21c6aec5826cbedbd43c2b">
  <xsd:schema xmlns:xsd="http://www.w3.org/2001/XMLSchema" xmlns:xs="http://www.w3.org/2001/XMLSchema" xmlns:p="http://schemas.microsoft.com/office/2006/metadata/properties" xmlns:ns3="f5243320-894c-4082-a660-2de266cb3c01" xmlns:ns4="4a18b167-8b8b-4586-9c59-4b44bf25d288" targetNamespace="http://schemas.microsoft.com/office/2006/metadata/properties" ma:root="true" ma:fieldsID="183094f2582c0ff921e96bd7d0d6e0c3" ns3:_="" ns4:_="">
    <xsd:import namespace="f5243320-894c-4082-a660-2de266cb3c01"/>
    <xsd:import namespace="4a18b167-8b8b-4586-9c59-4b44bf25d2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3320-894c-4082-a660-2de266c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8b167-8b8b-4586-9c59-4b44bf25d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7756C1-BA5B-4777-A1BF-B8CEA5B9350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f5243320-894c-4082-a660-2de266cb3c01"/>
    <ds:schemaRef ds:uri="http://www.w3.org/XML/1998/namespace"/>
    <ds:schemaRef ds:uri="http://schemas.microsoft.com/office/infopath/2007/PartnerControls"/>
    <ds:schemaRef ds:uri="4a18b167-8b8b-4586-9c59-4b44bf25d288"/>
  </ds:schemaRefs>
</ds:datastoreItem>
</file>

<file path=customXml/itemProps2.xml><?xml version="1.0" encoding="utf-8"?>
<ds:datastoreItem xmlns:ds="http://schemas.openxmlformats.org/officeDocument/2006/customXml" ds:itemID="{15D0DF24-1A56-49AD-8140-8F31EFD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3320-894c-4082-a660-2de266cb3c01"/>
    <ds:schemaRef ds:uri="4a18b167-8b8b-4586-9c59-4b44bf25d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388CD5-1E94-4300-B224-546F24EC75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MELBOURNE</vt:lpstr>
      <vt:lpstr>SYDNEY</vt:lpstr>
      <vt:lpstr>BRISBANE</vt:lpstr>
      <vt:lpstr>ADELAIDE</vt:lpstr>
      <vt:lpstr>FREMANTLE</vt:lpstr>
      <vt:lpstr>ADELAIDE!Print_Area</vt:lpstr>
      <vt:lpstr>BRISBANE!Print_Area</vt:lpstr>
      <vt:lpstr>FREMANTLE!Print_Area</vt:lpstr>
      <vt:lpstr>MELBOURNE!Print_Area</vt:lpstr>
      <vt:lpstr>SYDNEY!Print_Area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Jalinda Bennett</dc:creator>
  <cp:keywords/>
  <dc:description/>
  <cp:lastModifiedBy>Jade Carter</cp:lastModifiedBy>
  <cp:revision/>
  <cp:lastPrinted>2026-07-23T00:03:19Z</cp:lastPrinted>
  <dcterms:created xsi:type="dcterms:W3CDTF">2020-04-24T06:14:08Z</dcterms:created>
  <dcterms:modified xsi:type="dcterms:W3CDTF">2026-07-27T03:30:44Z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0x010100BAFA3DCF67ACE543922E90E33FC7D67D</vt:lpwstr>
  </property>
</Properties>
</file>