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CA52DE07-711A-41CA-8793-7E84AE9B4EB6}" xr6:coauthVersionLast="47" xr6:coauthVersionMax="47" xr10:uidLastSave="{00000000-0000-0000-0000-000000000000}"/>
  <bookViews>
    <workbookView xWindow="-120" yWindow="-120" windowWidth="29040" windowHeight="15720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ADELAIDE!$A$1:$K$110</definedName>
    <definedName name="_xlnm.Print_Area" localSheetId="2">BRISBANE!$A$1:$K$114</definedName>
    <definedName name="_xlnm.Print_Area" localSheetId="4">FREMANTLE!$A$1:$K$87</definedName>
    <definedName name="_xlnm.Print_Area" localSheetId="0">MELBOURNE!$A$1:$S$216</definedName>
    <definedName name="_xlnm.Print_Area" localSheetId="1">SYDNEY!$A$1:$M$140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9" i="1" l="1"/>
  <c r="D65" i="5"/>
  <c r="D64" i="5"/>
  <c r="D63" i="5"/>
  <c r="D93" i="2"/>
  <c r="D92" i="2"/>
  <c r="D91" i="2"/>
  <c r="D90" i="2"/>
  <c r="K18" i="4"/>
  <c r="J18" i="4"/>
  <c r="I18" i="4"/>
  <c r="H18" i="4"/>
  <c r="D18" i="4"/>
  <c r="K17" i="4"/>
  <c r="J17" i="4"/>
  <c r="I17" i="4"/>
  <c r="H17" i="4"/>
  <c r="D17" i="4"/>
  <c r="K16" i="4"/>
  <c r="J16" i="4"/>
  <c r="I16" i="4"/>
  <c r="H16" i="4"/>
  <c r="D16" i="4"/>
  <c r="K15" i="4"/>
  <c r="J15" i="4"/>
  <c r="I15" i="4"/>
  <c r="H15" i="4"/>
  <c r="D15" i="4"/>
  <c r="K14" i="4"/>
  <c r="J14" i="4"/>
  <c r="I14" i="4"/>
  <c r="H14" i="4"/>
  <c r="D14" i="4"/>
  <c r="D18" i="5"/>
  <c r="L17" i="2"/>
  <c r="K17" i="2"/>
  <c r="J17" i="2"/>
  <c r="I17" i="2"/>
  <c r="E17" i="2"/>
  <c r="D17" i="2"/>
  <c r="L16" i="2"/>
  <c r="K16" i="2"/>
  <c r="J16" i="2"/>
  <c r="I16" i="2"/>
  <c r="E16" i="2"/>
  <c r="D16" i="2"/>
  <c r="L15" i="2"/>
  <c r="K15" i="2"/>
  <c r="J15" i="2"/>
  <c r="I15" i="2"/>
  <c r="E15" i="2"/>
  <c r="D15" i="2"/>
  <c r="L14" i="2"/>
  <c r="K14" i="2"/>
  <c r="J14" i="2"/>
  <c r="I14" i="2"/>
  <c r="E14" i="2"/>
  <c r="D14" i="2"/>
  <c r="L13" i="2"/>
  <c r="K13" i="2"/>
  <c r="J13" i="2"/>
  <c r="I13" i="2"/>
  <c r="E13" i="2"/>
  <c r="D13" i="2"/>
  <c r="K36" i="2"/>
  <c r="J36" i="2"/>
  <c r="I36" i="2"/>
  <c r="E73" i="2"/>
  <c r="D73" i="2"/>
  <c r="E72" i="2"/>
  <c r="D72" i="2"/>
  <c r="E71" i="2"/>
  <c r="D71" i="2"/>
  <c r="E70" i="2"/>
  <c r="D70" i="2"/>
  <c r="E65" i="2"/>
  <c r="D65" i="2"/>
  <c r="E64" i="2"/>
  <c r="D64" i="2"/>
  <c r="E63" i="2"/>
  <c r="D63" i="2"/>
  <c r="E62" i="2"/>
  <c r="D62" i="2"/>
  <c r="E56" i="2"/>
  <c r="D56" i="2"/>
  <c r="E55" i="2"/>
  <c r="D55" i="2"/>
  <c r="E54" i="2"/>
  <c r="D54" i="2"/>
  <c r="E53" i="2"/>
  <c r="D53" i="2"/>
  <c r="E26" i="2"/>
  <c r="D26" i="2"/>
  <c r="E25" i="2"/>
  <c r="D25" i="2"/>
  <c r="E24" i="2"/>
  <c r="D24" i="2"/>
  <c r="E23" i="2"/>
  <c r="D23" i="2"/>
  <c r="I23" i="2"/>
  <c r="I24" i="2"/>
  <c r="I25" i="2"/>
  <c r="I26" i="2"/>
  <c r="K35" i="2"/>
  <c r="J35" i="2"/>
  <c r="I35" i="2"/>
  <c r="E35" i="2"/>
  <c r="D35" i="2"/>
  <c r="K34" i="2"/>
  <c r="J34" i="2"/>
  <c r="I34" i="2"/>
  <c r="E34" i="2"/>
  <c r="D34" i="2"/>
  <c r="K33" i="2"/>
  <c r="J33" i="2"/>
  <c r="I33" i="2"/>
  <c r="E33" i="2"/>
  <c r="D33" i="2"/>
  <c r="K32" i="2"/>
  <c r="J32" i="2"/>
  <c r="I32" i="2"/>
  <c r="E32" i="2"/>
  <c r="D32" i="2"/>
  <c r="K31" i="2"/>
  <c r="J31" i="2"/>
  <c r="I31" i="2"/>
  <c r="D31" i="2"/>
  <c r="D81" i="3"/>
  <c r="D78" i="3"/>
  <c r="D79" i="3"/>
  <c r="D80" i="3"/>
  <c r="D26" i="3"/>
  <c r="D25" i="3"/>
  <c r="D24" i="3"/>
  <c r="D23" i="3"/>
  <c r="D22" i="3"/>
  <c r="D68" i="1"/>
  <c r="D69" i="1"/>
  <c r="D70" i="1"/>
  <c r="D67" i="1" l="1"/>
  <c r="D66" i="1"/>
  <c r="D65" i="1"/>
  <c r="D40" i="1"/>
  <c r="D39" i="1"/>
  <c r="D38" i="1"/>
  <c r="D33" i="1"/>
  <c r="D32" i="1"/>
  <c r="D31" i="1"/>
  <c r="D30" i="1"/>
  <c r="H158" i="1"/>
  <c r="D157" i="1"/>
  <c r="H156" i="1"/>
  <c r="D156" i="1"/>
  <c r="D155" i="1"/>
  <c r="H154" i="1"/>
  <c r="D154" i="1"/>
  <c r="D153" i="1"/>
  <c r="H152" i="1"/>
  <c r="D152" i="1"/>
  <c r="D17" i="5"/>
  <c r="D16" i="5"/>
  <c r="D15" i="5"/>
  <c r="D14" i="5"/>
  <c r="E13" i="5"/>
  <c r="D13" i="5"/>
  <c r="D66" i="5"/>
  <c r="E23" i="1"/>
  <c r="E22" i="1"/>
  <c r="E17" i="1"/>
  <c r="D19" i="4"/>
  <c r="K19" i="4"/>
  <c r="J19" i="4"/>
  <c r="I19" i="4"/>
  <c r="H19" i="4"/>
  <c r="H18" i="5"/>
  <c r="I18" i="5"/>
  <c r="J18" i="5"/>
  <c r="K18" i="5"/>
  <c r="H17" i="5"/>
  <c r="I17" i="5"/>
  <c r="J17" i="5"/>
  <c r="K17" i="5"/>
  <c r="K16" i="5"/>
  <c r="J16" i="5"/>
  <c r="I16" i="5"/>
  <c r="H16" i="5"/>
  <c r="K15" i="5"/>
  <c r="J15" i="5"/>
  <c r="I15" i="5"/>
  <c r="H15" i="5"/>
  <c r="K14" i="5"/>
  <c r="J14" i="5"/>
  <c r="I14" i="5"/>
  <c r="H14" i="5"/>
  <c r="K13" i="5"/>
  <c r="J13" i="5"/>
  <c r="I13" i="5"/>
  <c r="H13" i="5"/>
  <c r="J14" i="3"/>
  <c r="I14" i="3"/>
  <c r="H14" i="3"/>
  <c r="D14" i="3"/>
  <c r="J15" i="3"/>
  <c r="I15" i="3"/>
  <c r="H15" i="3"/>
  <c r="D15" i="3"/>
  <c r="L18" i="2"/>
  <c r="I18" i="2"/>
  <c r="J18" i="2"/>
  <c r="K18" i="2"/>
  <c r="D18" i="2"/>
  <c r="E18" i="2"/>
  <c r="D21" i="3"/>
  <c r="H65" i="1" l="1"/>
  <c r="H66" i="1"/>
  <c r="H67" i="1"/>
  <c r="H68" i="1"/>
  <c r="D13" i="3" l="1"/>
  <c r="D16" i="3"/>
  <c r="D12" i="3"/>
  <c r="E21" i="1"/>
  <c r="E20" i="1"/>
  <c r="E19" i="1"/>
  <c r="E18" i="1"/>
  <c r="D94" i="2"/>
  <c r="D36" i="2"/>
  <c r="E36" i="2"/>
  <c r="D37" i="5"/>
  <c r="D38" i="5"/>
  <c r="D53" i="5"/>
  <c r="B53" i="5"/>
  <c r="C53" i="5"/>
  <c r="E53" i="5"/>
  <c r="F53" i="5"/>
  <c r="G53" i="5"/>
  <c r="B54" i="5"/>
  <c r="C54" i="5"/>
  <c r="D54" i="5"/>
  <c r="E54" i="5"/>
  <c r="F54" i="5"/>
  <c r="G54" i="5"/>
  <c r="B55" i="5"/>
  <c r="C55" i="5"/>
  <c r="F55" i="5"/>
  <c r="G55" i="5"/>
  <c r="B56" i="5"/>
  <c r="C56" i="5"/>
  <c r="E56" i="5"/>
  <c r="F56" i="5"/>
  <c r="G56" i="5"/>
  <c r="B57" i="5"/>
  <c r="C57" i="5"/>
  <c r="E57" i="5"/>
  <c r="F57" i="5"/>
  <c r="G57" i="5"/>
  <c r="B34" i="5"/>
  <c r="C34" i="5"/>
  <c r="E34" i="5"/>
  <c r="F34" i="5"/>
  <c r="G34" i="5"/>
  <c r="B35" i="5"/>
  <c r="C35" i="5"/>
  <c r="D35" i="5"/>
  <c r="E35" i="5"/>
  <c r="F35" i="5"/>
  <c r="G35" i="5"/>
  <c r="B36" i="5"/>
  <c r="C36" i="5"/>
  <c r="E36" i="5"/>
  <c r="F36" i="5"/>
  <c r="G36" i="5"/>
  <c r="B37" i="5"/>
  <c r="C37" i="5"/>
  <c r="E37" i="5"/>
  <c r="F37" i="5"/>
  <c r="G37" i="5"/>
  <c r="B38" i="5"/>
  <c r="C38" i="5"/>
  <c r="E38" i="5"/>
  <c r="F38" i="5"/>
  <c r="G38" i="5"/>
  <c r="G33" i="5"/>
  <c r="F33" i="5"/>
  <c r="E33" i="5"/>
  <c r="D33" i="5"/>
  <c r="B24" i="5"/>
  <c r="C24" i="5"/>
  <c r="D24" i="5"/>
  <c r="E24" i="5"/>
  <c r="F24" i="5"/>
  <c r="G24" i="5"/>
  <c r="B25" i="5"/>
  <c r="C25" i="5"/>
  <c r="D25" i="5"/>
  <c r="E25" i="5"/>
  <c r="F25" i="5"/>
  <c r="G25" i="5"/>
  <c r="B26" i="5"/>
  <c r="C26" i="5"/>
  <c r="E26" i="5"/>
  <c r="F26" i="5"/>
  <c r="G26" i="5"/>
  <c r="B27" i="5"/>
  <c r="C27" i="5"/>
  <c r="E27" i="5"/>
  <c r="F27" i="5"/>
  <c r="G27" i="5"/>
  <c r="B28" i="5"/>
  <c r="C28" i="5"/>
  <c r="E28" i="5"/>
  <c r="F28" i="5"/>
  <c r="G28" i="5"/>
  <c r="E51" i="4"/>
  <c r="E52" i="4"/>
  <c r="E53" i="4"/>
  <c r="E54" i="4"/>
  <c r="E50" i="4"/>
  <c r="B25" i="4"/>
  <c r="B33" i="4" s="1"/>
  <c r="C25" i="4"/>
  <c r="C33" i="4" s="1"/>
  <c r="D25" i="4"/>
  <c r="D33" i="4" s="1"/>
  <c r="E25" i="4"/>
  <c r="E33" i="4" s="1"/>
  <c r="F25" i="4"/>
  <c r="F33" i="4" s="1"/>
  <c r="G25" i="4"/>
  <c r="G33" i="4" s="1"/>
  <c r="B26" i="4"/>
  <c r="B34" i="4" s="1"/>
  <c r="C26" i="4"/>
  <c r="C34" i="4" s="1"/>
  <c r="D26" i="4"/>
  <c r="D34" i="4" s="1"/>
  <c r="E26" i="4"/>
  <c r="E34" i="4" s="1"/>
  <c r="F26" i="4"/>
  <c r="F34" i="4" s="1"/>
  <c r="G26" i="4"/>
  <c r="G34" i="4" s="1"/>
  <c r="B27" i="4"/>
  <c r="B35" i="4" s="1"/>
  <c r="C27" i="4"/>
  <c r="C35" i="4" s="1"/>
  <c r="D27" i="4"/>
  <c r="D35" i="4" s="1"/>
  <c r="E27" i="4"/>
  <c r="E35" i="4" s="1"/>
  <c r="F27" i="4"/>
  <c r="F35" i="4" s="1"/>
  <c r="G27" i="4"/>
  <c r="G35" i="4" s="1"/>
  <c r="B28" i="4"/>
  <c r="B36" i="4" s="1"/>
  <c r="C28" i="4"/>
  <c r="C36" i="4" s="1"/>
  <c r="D28" i="4"/>
  <c r="D36" i="4" s="1"/>
  <c r="E28" i="4"/>
  <c r="E36" i="4" s="1"/>
  <c r="F28" i="4"/>
  <c r="F36" i="4" s="1"/>
  <c r="G28" i="4"/>
  <c r="G36" i="4" s="1"/>
  <c r="G24" i="4"/>
  <c r="G32" i="4" s="1"/>
  <c r="F24" i="4"/>
  <c r="F32" i="4" s="1"/>
  <c r="H32" i="4" s="1"/>
  <c r="E24" i="4"/>
  <c r="E32" i="4" s="1"/>
  <c r="D24" i="4"/>
  <c r="D32" i="4" s="1"/>
  <c r="C24" i="4"/>
  <c r="C32" i="4" s="1"/>
  <c r="B24" i="4"/>
  <c r="B32" i="4" s="1"/>
  <c r="C48" i="1"/>
  <c r="C49" i="1"/>
  <c r="D57" i="5" l="1"/>
  <c r="D28" i="5"/>
  <c r="D56" i="5"/>
  <c r="D27" i="5"/>
  <c r="D26" i="5"/>
  <c r="D36" i="5"/>
  <c r="D55" i="5"/>
  <c r="D34" i="5"/>
  <c r="E55" i="5"/>
  <c r="J36" i="4"/>
  <c r="J35" i="4"/>
  <c r="J34" i="4"/>
  <c r="J33" i="4"/>
  <c r="J32" i="4"/>
  <c r="I36" i="4"/>
  <c r="I35" i="4"/>
  <c r="I34" i="4"/>
  <c r="I33" i="4"/>
  <c r="I32" i="4"/>
  <c r="G54" i="4"/>
  <c r="G53" i="4"/>
  <c r="G52" i="4"/>
  <c r="G51" i="4"/>
  <c r="G50" i="4"/>
  <c r="F54" i="4"/>
  <c r="H54" i="4" s="1"/>
  <c r="F53" i="4"/>
  <c r="H53" i="4" s="1"/>
  <c r="F52" i="4"/>
  <c r="H52" i="4" s="1"/>
  <c r="F51" i="4"/>
  <c r="H51" i="4" s="1"/>
  <c r="F50" i="4"/>
  <c r="D54" i="4"/>
  <c r="D53" i="4"/>
  <c r="D52" i="4"/>
  <c r="D51" i="4"/>
  <c r="D50" i="4"/>
  <c r="C53" i="4"/>
  <c r="C52" i="4"/>
  <c r="C51" i="4"/>
  <c r="C50" i="4"/>
  <c r="B54" i="4"/>
  <c r="B53" i="4"/>
  <c r="B52" i="4"/>
  <c r="B51" i="4"/>
  <c r="B50" i="4"/>
  <c r="H35" i="4"/>
  <c r="I27" i="4"/>
  <c r="I28" i="4"/>
  <c r="H27" i="4"/>
  <c r="H28" i="4"/>
  <c r="H24" i="4"/>
  <c r="I24" i="4"/>
  <c r="J56" i="5"/>
  <c r="J55" i="5"/>
  <c r="I56" i="5"/>
  <c r="I55" i="5"/>
  <c r="H56" i="5"/>
  <c r="H55" i="5"/>
  <c r="J37" i="5"/>
  <c r="J36" i="5"/>
  <c r="I37" i="5"/>
  <c r="I36" i="5"/>
  <c r="H37" i="5"/>
  <c r="H36" i="5"/>
  <c r="I27" i="5"/>
  <c r="I26" i="5"/>
  <c r="H27" i="5"/>
  <c r="H26" i="5"/>
  <c r="B78" i="1"/>
  <c r="B77" i="1"/>
  <c r="B76" i="1"/>
  <c r="C45" i="1"/>
  <c r="F46" i="1"/>
  <c r="G46" i="1" s="1"/>
  <c r="F47" i="1"/>
  <c r="G47" i="1" s="1"/>
  <c r="F48" i="1"/>
  <c r="G48" i="1" s="1"/>
  <c r="F49" i="1"/>
  <c r="G49" i="1" s="1"/>
  <c r="F45" i="1"/>
  <c r="G45" i="1" s="1"/>
  <c r="E46" i="1"/>
  <c r="E47" i="1"/>
  <c r="E48" i="1"/>
  <c r="E49" i="1"/>
  <c r="E45" i="1"/>
  <c r="D48" i="1"/>
  <c r="D45" i="1"/>
  <c r="C47" i="1"/>
  <c r="C46" i="1"/>
  <c r="B49" i="1"/>
  <c r="B48" i="1"/>
  <c r="B47" i="1"/>
  <c r="B46" i="1"/>
  <c r="B45" i="1"/>
  <c r="D49" i="1"/>
  <c r="D47" i="1"/>
  <c r="D46" i="1"/>
  <c r="I52" i="4" l="1"/>
  <c r="I51" i="4"/>
  <c r="I54" i="4"/>
  <c r="J53" i="4"/>
  <c r="I53" i="4"/>
  <c r="J66" i="1"/>
  <c r="J67" i="1"/>
  <c r="J68" i="1"/>
  <c r="J69" i="1"/>
  <c r="J70" i="1"/>
  <c r="J65" i="1"/>
  <c r="F52" i="5"/>
  <c r="H16" i="3" l="1"/>
  <c r="J16" i="3"/>
  <c r="I16" i="3"/>
  <c r="F88" i="1" l="1"/>
  <c r="I20" i="1"/>
  <c r="I19" i="1"/>
  <c r="I18" i="1"/>
  <c r="E126" i="1"/>
  <c r="E125" i="1"/>
  <c r="E124" i="1"/>
  <c r="E123" i="1"/>
  <c r="G103" i="1"/>
  <c r="G102" i="1"/>
  <c r="G101" i="1"/>
  <c r="G100" i="1"/>
  <c r="G99" i="1"/>
  <c r="G98" i="1"/>
  <c r="H26" i="3" l="1"/>
  <c r="H25" i="3"/>
  <c r="H24" i="3"/>
  <c r="H23" i="3"/>
  <c r="H22" i="3"/>
  <c r="H21" i="3"/>
  <c r="C88" i="1"/>
  <c r="C89" i="1"/>
  <c r="C90" i="1"/>
  <c r="C91" i="1"/>
  <c r="C92" i="1"/>
  <c r="C87" i="1"/>
  <c r="C99" i="1"/>
  <c r="C100" i="1"/>
  <c r="C101" i="1"/>
  <c r="C102" i="1"/>
  <c r="C103" i="1"/>
  <c r="C98" i="1"/>
  <c r="B99" i="1"/>
  <c r="B100" i="1"/>
  <c r="B101" i="1"/>
  <c r="B102" i="1"/>
  <c r="B103" i="1"/>
  <c r="B124" i="1"/>
  <c r="B125" i="1"/>
  <c r="B126" i="1"/>
  <c r="B127" i="1"/>
  <c r="B128" i="1"/>
  <c r="B123" i="1"/>
  <c r="B98" i="1"/>
  <c r="F134" i="1"/>
  <c r="F135" i="1"/>
  <c r="F136" i="1"/>
  <c r="F137" i="1"/>
  <c r="F138" i="1"/>
  <c r="F133" i="1"/>
  <c r="E134" i="1"/>
  <c r="D124" i="1"/>
  <c r="D125" i="1"/>
  <c r="D126" i="1"/>
  <c r="D123" i="1"/>
  <c r="D114" i="1"/>
  <c r="D115" i="1"/>
  <c r="D116" i="1"/>
  <c r="D117" i="1"/>
  <c r="D118" i="1"/>
  <c r="D113" i="1"/>
  <c r="D76" i="1"/>
  <c r="D77" i="1"/>
  <c r="D78" i="1"/>
  <c r="D79" i="1"/>
  <c r="D80" i="1"/>
  <c r="D81" i="1"/>
  <c r="E99" i="1"/>
  <c r="E100" i="1"/>
  <c r="E101" i="1"/>
  <c r="E102" i="1"/>
  <c r="E103" i="1"/>
  <c r="E98" i="1"/>
  <c r="F99" i="1"/>
  <c r="H99" i="1" s="1"/>
  <c r="F100" i="1"/>
  <c r="H100" i="1" s="1"/>
  <c r="F101" i="1"/>
  <c r="H101" i="1" s="1"/>
  <c r="F102" i="1"/>
  <c r="H102" i="1" s="1"/>
  <c r="F103" i="1"/>
  <c r="F98" i="1"/>
  <c r="F89" i="1"/>
  <c r="F90" i="1"/>
  <c r="F91" i="1"/>
  <c r="F92" i="1"/>
  <c r="F87" i="1"/>
  <c r="E88" i="1"/>
  <c r="E89" i="1"/>
  <c r="E90" i="1"/>
  <c r="E91" i="1"/>
  <c r="E92" i="1"/>
  <c r="E87" i="1"/>
  <c r="H69" i="1"/>
  <c r="E80" i="1"/>
  <c r="G77" i="1"/>
  <c r="G78" i="1"/>
  <c r="G79" i="1"/>
  <c r="G80" i="1"/>
  <c r="G81" i="1"/>
  <c r="F77" i="1"/>
  <c r="F78" i="1"/>
  <c r="F79" i="1"/>
  <c r="F80" i="1"/>
  <c r="F81" i="1"/>
  <c r="E77" i="1"/>
  <c r="E78" i="1"/>
  <c r="E79" i="1"/>
  <c r="C77" i="1"/>
  <c r="C78" i="1"/>
  <c r="C79" i="1"/>
  <c r="C80" i="1"/>
  <c r="C81" i="1"/>
  <c r="G76" i="1"/>
  <c r="F76" i="1"/>
  <c r="E76" i="1"/>
  <c r="C76" i="1"/>
  <c r="E81" i="1" l="1"/>
  <c r="K21" i="3"/>
  <c r="I88" i="1"/>
  <c r="I89" i="1"/>
  <c r="I90" i="1"/>
  <c r="I91" i="1"/>
  <c r="I92" i="1"/>
  <c r="I87" i="1"/>
  <c r="I65" i="1"/>
  <c r="I66" i="1"/>
  <c r="I67" i="1"/>
  <c r="I68" i="1"/>
  <c r="I69" i="1"/>
  <c r="H70" i="1"/>
  <c r="I70" i="1"/>
  <c r="J77" i="1"/>
  <c r="J78" i="1"/>
  <c r="J79" i="1"/>
  <c r="J80" i="1"/>
  <c r="J81" i="1"/>
  <c r="J76" i="1"/>
  <c r="I76" i="1"/>
  <c r="J23" i="1" l="1"/>
  <c r="J22" i="1"/>
  <c r="J21" i="1"/>
  <c r="J20" i="1"/>
  <c r="J19" i="1"/>
  <c r="J18" i="1"/>
  <c r="J17" i="1"/>
  <c r="B89" i="1"/>
  <c r="B88" i="1"/>
  <c r="B87" i="1"/>
  <c r="B117" i="1"/>
  <c r="B115" i="1"/>
  <c r="B114" i="1"/>
  <c r="B113" i="1"/>
  <c r="I77" i="1"/>
  <c r="J103" i="1" l="1"/>
  <c r="J102" i="1"/>
  <c r="J101" i="1"/>
  <c r="J100" i="1"/>
  <c r="J99" i="1"/>
  <c r="J98" i="1"/>
  <c r="I103" i="1"/>
  <c r="I102" i="1"/>
  <c r="I101" i="1"/>
  <c r="I100" i="1"/>
  <c r="I99" i="1"/>
  <c r="I98" i="1"/>
  <c r="H103" i="1"/>
  <c r="H98" i="1"/>
  <c r="D103" i="1"/>
  <c r="D102" i="1"/>
  <c r="D101" i="1"/>
  <c r="D100" i="1"/>
  <c r="D99" i="1"/>
  <c r="D98" i="1"/>
  <c r="C113" i="1"/>
  <c r="E113" i="1"/>
  <c r="F113" i="1"/>
  <c r="G113" i="1"/>
  <c r="C114" i="1"/>
  <c r="E114" i="1"/>
  <c r="F114" i="1"/>
  <c r="H114" i="1" s="1"/>
  <c r="G114" i="1"/>
  <c r="G124" i="1" s="1"/>
  <c r="B92" i="1"/>
  <c r="B91" i="1"/>
  <c r="B90" i="1"/>
  <c r="D87" i="1"/>
  <c r="B81" i="1"/>
  <c r="B80" i="1"/>
  <c r="B79" i="1"/>
  <c r="H92" i="1"/>
  <c r="D92" i="1"/>
  <c r="H91" i="1"/>
  <c r="D91" i="1"/>
  <c r="H90" i="1"/>
  <c r="D90" i="1"/>
  <c r="H89" i="1"/>
  <c r="D89" i="1"/>
  <c r="H88" i="1"/>
  <c r="D88" i="1"/>
  <c r="H87" i="1"/>
  <c r="I81" i="1"/>
  <c r="H81" i="1"/>
  <c r="I80" i="1"/>
  <c r="H80" i="1"/>
  <c r="I79" i="1"/>
  <c r="H79" i="1"/>
  <c r="I78" i="1"/>
  <c r="H78" i="1"/>
  <c r="H77" i="1"/>
  <c r="H76" i="1"/>
  <c r="H113" i="1" l="1"/>
  <c r="J113" i="1"/>
  <c r="I113" i="1"/>
  <c r="K113" i="1"/>
  <c r="I114" i="1"/>
  <c r="K114" i="1"/>
  <c r="J114" i="1"/>
  <c r="H45" i="1" l="1"/>
  <c r="I45" i="1"/>
  <c r="E47" i="3" l="1"/>
  <c r="E46" i="3"/>
  <c r="E45" i="3"/>
  <c r="E44" i="3"/>
  <c r="E43" i="3"/>
  <c r="E42" i="3"/>
  <c r="G47" i="3"/>
  <c r="G46" i="3"/>
  <c r="G45" i="3"/>
  <c r="G44" i="3"/>
  <c r="G43" i="3"/>
  <c r="G42" i="3"/>
  <c r="I42" i="3" s="1"/>
  <c r="F47" i="3"/>
  <c r="F46" i="3"/>
  <c r="F45" i="3"/>
  <c r="F44" i="3"/>
  <c r="F53" i="3" s="1"/>
  <c r="F43" i="3"/>
  <c r="F52" i="3" s="1"/>
  <c r="F42" i="3"/>
  <c r="E55" i="3"/>
  <c r="E54" i="3"/>
  <c r="E53" i="3"/>
  <c r="E52" i="3"/>
  <c r="E51" i="3"/>
  <c r="F55" i="3"/>
  <c r="F54" i="3"/>
  <c r="F51" i="3"/>
  <c r="G51" i="3"/>
  <c r="G52" i="3"/>
  <c r="G62" i="3"/>
  <c r="G61" i="3"/>
  <c r="G60" i="3"/>
  <c r="G59" i="3"/>
  <c r="F62" i="3"/>
  <c r="H62" i="3" s="1"/>
  <c r="F61" i="3"/>
  <c r="H61" i="3" s="1"/>
  <c r="F60" i="3"/>
  <c r="H60" i="3" s="1"/>
  <c r="F59" i="3"/>
  <c r="H59" i="3" s="1"/>
  <c r="E62" i="3"/>
  <c r="E61" i="3"/>
  <c r="E60" i="3"/>
  <c r="E59" i="3"/>
  <c r="D46" i="3"/>
  <c r="D44" i="3"/>
  <c r="D47" i="3"/>
  <c r="D45" i="3"/>
  <c r="D42" i="3"/>
  <c r="I46" i="1" l="1"/>
  <c r="H46" i="1"/>
  <c r="F115" i="1"/>
  <c r="I47" i="1" l="1"/>
  <c r="H47" i="1"/>
  <c r="H48" i="1"/>
  <c r="I48" i="1"/>
  <c r="H49" i="1"/>
  <c r="I49" i="1"/>
  <c r="H115" i="1"/>
  <c r="K115" i="1"/>
  <c r="I115" i="1"/>
  <c r="J115" i="1"/>
  <c r="B43" i="3" l="1"/>
  <c r="C43" i="3"/>
  <c r="B52" i="3"/>
  <c r="D62" i="3" l="1"/>
  <c r="B42" i="3" l="1"/>
  <c r="C42" i="3"/>
  <c r="B44" i="3"/>
  <c r="C44" i="3"/>
  <c r="B45" i="3"/>
  <c r="C45" i="3"/>
  <c r="B46" i="3"/>
  <c r="C46" i="3"/>
  <c r="B47" i="3"/>
  <c r="C47" i="3"/>
  <c r="C115" i="1" l="1"/>
  <c r="E115" i="1"/>
  <c r="G115" i="1"/>
  <c r="G54" i="3" l="1"/>
  <c r="B55" i="3"/>
  <c r="B54" i="3"/>
  <c r="B53" i="3"/>
  <c r="B51" i="3"/>
  <c r="A8" i="3" l="1"/>
  <c r="B118" i="1"/>
  <c r="D59" i="3" l="1"/>
  <c r="D55" i="3"/>
  <c r="D54" i="3"/>
  <c r="D51" i="3"/>
  <c r="G55" i="3" l="1"/>
  <c r="D52" i="5" l="1"/>
  <c r="I17" i="1"/>
  <c r="K17" i="1"/>
  <c r="K18" i="1"/>
  <c r="K19" i="1"/>
  <c r="K20" i="1"/>
  <c r="I21" i="1"/>
  <c r="K21" i="1"/>
  <c r="I22" i="1"/>
  <c r="K22" i="1"/>
  <c r="I23" i="1"/>
  <c r="K23" i="1"/>
  <c r="F127" i="1"/>
  <c r="F126" i="1"/>
  <c r="F125" i="1"/>
  <c r="E128" i="1"/>
  <c r="D128" i="1" s="1"/>
  <c r="E127" i="1"/>
  <c r="D127" i="1" s="1"/>
  <c r="G117" i="1"/>
  <c r="G127" i="1" s="1"/>
  <c r="G137" i="1" s="1"/>
  <c r="G118" i="1"/>
  <c r="G128" i="1" s="1"/>
  <c r="G138" i="1" s="1"/>
  <c r="G116" i="1"/>
  <c r="G126" i="1" s="1"/>
  <c r="G136" i="1" s="1"/>
  <c r="F117" i="1"/>
  <c r="F118" i="1"/>
  <c r="F116" i="1"/>
  <c r="E117" i="1"/>
  <c r="E118" i="1"/>
  <c r="E116" i="1"/>
  <c r="C118" i="1"/>
  <c r="C117" i="1"/>
  <c r="B116" i="1"/>
  <c r="C116" i="1"/>
  <c r="F124" i="1"/>
  <c r="F128" i="1"/>
  <c r="G134" i="1"/>
  <c r="G125" i="1"/>
  <c r="G135" i="1" s="1"/>
  <c r="G123" i="1"/>
  <c r="J123" i="1" s="1"/>
  <c r="K118" i="1" l="1"/>
  <c r="J118" i="1"/>
  <c r="I118" i="1"/>
  <c r="H117" i="1"/>
  <c r="K117" i="1"/>
  <c r="I117" i="1"/>
  <c r="J117" i="1"/>
  <c r="H116" i="1"/>
  <c r="K116" i="1"/>
  <c r="I116" i="1"/>
  <c r="J116" i="1"/>
  <c r="H118" i="1"/>
  <c r="D23" i="5"/>
  <c r="G133" i="1"/>
  <c r="E137" i="1" l="1"/>
  <c r="D137" i="1" s="1"/>
  <c r="E136" i="1"/>
  <c r="D136" i="1" s="1"/>
  <c r="E135" i="1"/>
  <c r="D135" i="1" s="1"/>
  <c r="D134" i="1"/>
  <c r="E133" i="1"/>
  <c r="D133" i="1" s="1"/>
  <c r="A8" i="4" l="1"/>
  <c r="I13" i="3" l="1"/>
  <c r="I12" i="3"/>
  <c r="E138" i="1" l="1"/>
  <c r="D138" i="1" s="1"/>
  <c r="C133" i="1"/>
  <c r="B133" i="1"/>
  <c r="C134" i="1"/>
  <c r="C135" i="1"/>
  <c r="C136" i="1"/>
  <c r="C137" i="1"/>
  <c r="C138" i="1"/>
  <c r="C124" i="1"/>
  <c r="C125" i="1"/>
  <c r="C126" i="1"/>
  <c r="C127" i="1"/>
  <c r="C128" i="1"/>
  <c r="C123" i="1"/>
  <c r="B134" i="1"/>
  <c r="B135" i="1"/>
  <c r="B136" i="1"/>
  <c r="B137" i="1"/>
  <c r="B138" i="1"/>
  <c r="L17" i="1" l="1"/>
  <c r="C62" i="3" l="1"/>
  <c r="C61" i="3"/>
  <c r="C60" i="3"/>
  <c r="C59" i="3"/>
  <c r="B62" i="3"/>
  <c r="B61" i="3"/>
  <c r="B60" i="3"/>
  <c r="B59" i="3"/>
  <c r="G53" i="3"/>
  <c r="C55" i="3"/>
  <c r="C54" i="3"/>
  <c r="C53" i="3"/>
  <c r="C52" i="3"/>
  <c r="C51" i="3"/>
  <c r="A8" i="2" l="1"/>
  <c r="L18" i="1"/>
  <c r="L19" i="1"/>
  <c r="L20" i="1"/>
  <c r="L21" i="1"/>
  <c r="L22" i="1"/>
  <c r="L23" i="1"/>
  <c r="G52" i="5" l="1"/>
  <c r="H52" i="5"/>
  <c r="E52" i="5"/>
  <c r="G23" i="5"/>
  <c r="E23" i="5"/>
  <c r="H34" i="5"/>
  <c r="F23" i="5"/>
  <c r="C54" i="4" l="1"/>
  <c r="J60" i="3" l="1"/>
  <c r="J62" i="3"/>
  <c r="J61" i="3"/>
  <c r="J59" i="3"/>
  <c r="I45" i="3"/>
  <c r="I46" i="3"/>
  <c r="I43" i="3"/>
  <c r="I47" i="3"/>
  <c r="H46" i="3"/>
  <c r="H45" i="3"/>
  <c r="H47" i="3"/>
  <c r="I44" i="3"/>
  <c r="H44" i="3"/>
  <c r="H43" i="3"/>
  <c r="H42" i="3"/>
  <c r="K26" i="3"/>
  <c r="J26" i="3"/>
  <c r="I26" i="3"/>
  <c r="K25" i="3"/>
  <c r="J25" i="3"/>
  <c r="I25" i="3"/>
  <c r="K24" i="3"/>
  <c r="J24" i="3"/>
  <c r="I24" i="3"/>
  <c r="K23" i="3"/>
  <c r="J23" i="3"/>
  <c r="I23" i="3"/>
  <c r="K22" i="3"/>
  <c r="J22" i="3"/>
  <c r="I22" i="3"/>
  <c r="J21" i="3"/>
  <c r="I21" i="3"/>
  <c r="J13" i="3"/>
  <c r="H13" i="3"/>
  <c r="J12" i="3"/>
  <c r="H12" i="3"/>
  <c r="H24" i="1" l="1"/>
  <c r="I24" i="5"/>
  <c r="J34" i="5" l="1"/>
  <c r="I34" i="5"/>
  <c r="J53" i="5"/>
  <c r="I53" i="5"/>
  <c r="H53" i="5"/>
  <c r="H24" i="5"/>
  <c r="I53" i="2" l="1"/>
  <c r="I51" i="3" l="1"/>
  <c r="J137" i="1"/>
  <c r="J136" i="1"/>
  <c r="J135" i="1"/>
  <c r="J134" i="1"/>
  <c r="J128" i="1"/>
  <c r="J127" i="1"/>
  <c r="J126" i="1"/>
  <c r="J125" i="1"/>
  <c r="J124" i="1"/>
  <c r="I28" i="5"/>
  <c r="I25" i="5"/>
  <c r="I23" i="5"/>
  <c r="C52" i="5"/>
  <c r="B52" i="5"/>
  <c r="I70" i="2"/>
  <c r="J56" i="2"/>
  <c r="J55" i="2"/>
  <c r="J54" i="2"/>
  <c r="J53" i="2"/>
  <c r="I56" i="2"/>
  <c r="C33" i="5"/>
  <c r="C23" i="5"/>
  <c r="B33" i="5"/>
  <c r="B23" i="5"/>
  <c r="J54" i="4"/>
  <c r="J52" i="4"/>
  <c r="J51" i="4"/>
  <c r="K73" i="2" l="1"/>
  <c r="I73" i="2"/>
  <c r="K71" i="2"/>
  <c r="I71" i="2"/>
  <c r="K72" i="2"/>
  <c r="I72" i="2"/>
  <c r="I55" i="2"/>
  <c r="H50" i="4"/>
  <c r="J50" i="4"/>
  <c r="H33" i="4"/>
  <c r="H25" i="4"/>
  <c r="H34" i="4"/>
  <c r="H36" i="4"/>
  <c r="H26" i="4"/>
  <c r="H25" i="5"/>
  <c r="J52" i="5"/>
  <c r="I52" i="5"/>
  <c r="J38" i="5"/>
  <c r="I38" i="5"/>
  <c r="H38" i="5"/>
  <c r="H28" i="5"/>
  <c r="J33" i="5"/>
  <c r="I33" i="5"/>
  <c r="H33" i="5"/>
  <c r="J35" i="5"/>
  <c r="I35" i="5"/>
  <c r="H35" i="5"/>
  <c r="J54" i="5"/>
  <c r="I54" i="5"/>
  <c r="H54" i="5"/>
  <c r="J57" i="5"/>
  <c r="I57" i="5"/>
  <c r="H57" i="5"/>
  <c r="H23" i="5"/>
  <c r="J62" i="2"/>
  <c r="I62" i="2"/>
  <c r="I64" i="2"/>
  <c r="I63" i="2"/>
  <c r="I65" i="2"/>
  <c r="I54" i="2"/>
  <c r="K70" i="2"/>
  <c r="H51" i="3"/>
  <c r="J70" i="2"/>
  <c r="I26" i="4"/>
  <c r="I25" i="4"/>
  <c r="I50" i="4"/>
  <c r="I124" i="1" l="1"/>
  <c r="I125" i="1"/>
  <c r="I126" i="1"/>
  <c r="I127" i="1"/>
  <c r="H124" i="1"/>
  <c r="H125" i="1"/>
  <c r="H126" i="1"/>
  <c r="H127" i="1"/>
  <c r="I52" i="3"/>
  <c r="I53" i="3"/>
  <c r="I54" i="3"/>
  <c r="I55" i="3"/>
  <c r="H52" i="3"/>
  <c r="H53" i="3"/>
  <c r="H54" i="3"/>
  <c r="H55" i="3"/>
  <c r="I60" i="3"/>
  <c r="I61" i="3"/>
  <c r="I62" i="3"/>
  <c r="I59" i="3"/>
  <c r="I134" i="1"/>
  <c r="I135" i="1"/>
  <c r="I136" i="1"/>
  <c r="I137" i="1"/>
  <c r="H134" i="1"/>
  <c r="H135" i="1"/>
  <c r="H136" i="1"/>
  <c r="H137" i="1"/>
  <c r="A8" i="5" l="1"/>
  <c r="J65" i="2"/>
  <c r="J64" i="2"/>
  <c r="J63" i="2"/>
  <c r="J73" i="2"/>
  <c r="J72" i="2"/>
  <c r="J71" i="2"/>
  <c r="H128" i="1" l="1"/>
  <c r="I138" i="1" l="1"/>
  <c r="J138" i="1"/>
  <c r="H138" i="1"/>
  <c r="I128" i="1"/>
  <c r="F123" i="1" l="1"/>
  <c r="H123" i="1" s="1"/>
  <c r="I123" i="1" l="1"/>
  <c r="I133" i="1" l="1"/>
  <c r="H133" i="1"/>
  <c r="J133" i="1"/>
  <c r="D53" i="3"/>
  <c r="D61" i="3"/>
  <c r="D43" i="3"/>
  <c r="D60" i="3"/>
  <c r="D52" i="3" l="1"/>
</calcChain>
</file>

<file path=xl/sharedStrings.xml><?xml version="1.0" encoding="utf-8"?>
<sst xmlns="http://schemas.openxmlformats.org/spreadsheetml/2006/main" count="534" uniqueCount="142">
  <si>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</si>
  <si>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</si>
  <si>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</si>
  <si>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</si>
  <si>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</si>
  <si>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</si>
  <si>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</si>
  <si>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</si>
  <si>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</si>
  <si>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</si>
  <si>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</si>
  <si>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</si>
  <si>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</si>
  <si>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</si>
  <si>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</si>
  <si>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</si>
  <si>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</si>
  <si>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</si>
  <si>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 xml:space="preserve">UK &amp; EUROPE </t>
  </si>
  <si>
    <t>ETA
Rotterdam</t>
  </si>
  <si>
    <t>USA</t>
  </si>
  <si>
    <t>NEW ZEALAND</t>
  </si>
  <si>
    <t>ETA
Auckland</t>
  </si>
  <si>
    <t>ETA
Lyttleton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</si>
  <si>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</si>
  <si>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</si>
  <si>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</si>
  <si>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</si>
  <si>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</si>
  <si>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</si>
  <si>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</si>
  <si>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</si>
  <si>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</si>
  <si>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</si>
  <si>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</si>
  <si>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</si>
  <si>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</si>
  <si>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</si>
  <si>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</si>
  <si>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</si>
  <si>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</si>
  <si>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</si>
  <si>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</si>
  <si>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</si>
  <si>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</si>
  <si>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</si>
  <si>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</si>
  <si>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</si>
  <si>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</si>
  <si>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</si>
  <si>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</si>
  <si>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</si>
  <si>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Ningbo</t>
  </si>
  <si>
    <t>ETA
Xingang</t>
  </si>
  <si>
    <t>ETA
Southampton</t>
  </si>
  <si>
    <t>ETA
Jakarta</t>
  </si>
  <si>
    <t>OOCL CHICAGO</t>
  </si>
  <si>
    <t>Receivals Start</t>
  </si>
  <si>
    <t xml:space="preserve">Adelaide Cut Off 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</si>
  <si>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</si>
  <si>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</si>
  <si>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</si>
  <si>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</si>
  <si>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</si>
  <si>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</si>
  <si>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</si>
  <si>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PHOEBE</t>
  </si>
  <si>
    <t>OOCL BRISBANE</t>
  </si>
  <si>
    <t>GREEN WAVE</t>
  </si>
  <si>
    <t>OOCL PANAMA</t>
  </si>
  <si>
    <t>CNC JAWA</t>
  </si>
  <si>
    <t>ANDROKLIS</t>
  </si>
  <si>
    <t>JOGELA</t>
  </si>
  <si>
    <t>HYUNDAI SHANGHAI</t>
  </si>
  <si>
    <t>ANL ROTORUA</t>
  </si>
  <si>
    <t>HMM PARAMOUNT</t>
  </si>
  <si>
    <t>Export Depot: Arrow Transport</t>
  </si>
  <si>
    <t>Export Depot: CITO Transport</t>
  </si>
  <si>
    <t>ANL KIWI TRADER</t>
  </si>
  <si>
    <t>ANL TASMAN TRADER</t>
  </si>
  <si>
    <t>VIETNAM</t>
  </si>
  <si>
    <t>THAILAND</t>
  </si>
  <si>
    <t xml:space="preserve">INDONESIA </t>
  </si>
  <si>
    <t xml:space="preserve">ETA
Chennai </t>
  </si>
  <si>
    <t>ETA
Surabaya</t>
  </si>
  <si>
    <t>ETA
Semarang</t>
  </si>
  <si>
    <t>ETA
Pasir Gudang</t>
  </si>
  <si>
    <t xml:space="preserve">ETA
Penang </t>
  </si>
  <si>
    <t>ETA
Male</t>
  </si>
  <si>
    <t>INDIA / SRI LANKA  / MALDIVES</t>
  </si>
  <si>
    <t>ETA
Manila Nth</t>
  </si>
  <si>
    <t>ETA
Cebu</t>
  </si>
  <si>
    <t>ETA
Laem Chabang</t>
  </si>
  <si>
    <t>ETA
Haiphong</t>
  </si>
  <si>
    <t>ETA
Danang</t>
  </si>
  <si>
    <t xml:space="preserve">INDIA / SRI LANKA </t>
  </si>
  <si>
    <t>EVER SMART</t>
  </si>
  <si>
    <t>0156N</t>
  </si>
  <si>
    <t>190N</t>
  </si>
  <si>
    <t>0120N</t>
  </si>
  <si>
    <t>KOTA LAWA</t>
  </si>
  <si>
    <t>250N</t>
  </si>
  <si>
    <t>OOCL YOKOHAMA</t>
  </si>
  <si>
    <t>212N</t>
  </si>
  <si>
    <t>0143N</t>
  </si>
  <si>
    <t>120N</t>
  </si>
  <si>
    <t>214N</t>
  </si>
  <si>
    <t>OOCL ITALY</t>
  </si>
  <si>
    <t>155N</t>
  </si>
  <si>
    <t>0012N</t>
  </si>
  <si>
    <t>100N</t>
  </si>
  <si>
    <t>102N</t>
  </si>
  <si>
    <t>219N</t>
  </si>
  <si>
    <t>EVER SUPERB</t>
  </si>
  <si>
    <t>0115N</t>
  </si>
  <si>
    <t>191N</t>
  </si>
  <si>
    <t>0157N</t>
  </si>
  <si>
    <t>0144N</t>
  </si>
  <si>
    <t>109N</t>
  </si>
  <si>
    <t>121N</t>
  </si>
  <si>
    <t>215N</t>
  </si>
  <si>
    <t>0094N</t>
  </si>
  <si>
    <t>334N</t>
  </si>
  <si>
    <t xml:space="preserve">COSCO GENOA </t>
  </si>
  <si>
    <t>CNJ JAWA</t>
  </si>
  <si>
    <t xml:space="preserve">HMM PARAMOUNT </t>
  </si>
  <si>
    <t>COSCO HONG KONG</t>
  </si>
  <si>
    <t>207N</t>
  </si>
  <si>
    <t>OOCL KUALA LUMPUR</t>
  </si>
  <si>
    <t>OOCL CANADA</t>
  </si>
  <si>
    <t>122N</t>
  </si>
  <si>
    <t>OOCL DURBAN</t>
  </si>
  <si>
    <t>041N</t>
  </si>
  <si>
    <t>COSCO SINGAPORE</t>
  </si>
  <si>
    <t>201N</t>
  </si>
  <si>
    <t>OOCL BEIJING</t>
  </si>
  <si>
    <t>128N</t>
  </si>
  <si>
    <t>251N</t>
  </si>
  <si>
    <t>213N</t>
  </si>
  <si>
    <t>101N</t>
  </si>
  <si>
    <t xml:space="preserve">OOCL CHICAGO </t>
  </si>
  <si>
    <t>23rd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</si>
</sst>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4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sz val="20"/>
      <name val="Arial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FF0000"/>
      <name val="Arial"/>
      <family val="2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2"/>
      <name val="Calibri"/>
      <family val="2"/>
      <scheme val="minor"/>
    </font>
    <font>
      <b/>
      <sz val="14"/>
      <color rgb="FF000000"/>
      <name val="Calibri"/>
    </font>
    <font>
      <b/>
      <sz val="14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1" fillId="0" borderId="0"/>
  </cellStyleXfs>
  <cellXfs count="299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16" fontId="29" fillId="5" borderId="8" xfId="0" applyNumberFormat="1" applyFont="1" applyFill="1" applyBorder="1" applyAlignment="1">
      <alignment horizontal="center" vertical="center"/>
    </xf>
    <xf numFmtId="16" fontId="29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16" fontId="30" fillId="2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2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16" fontId="17" fillId="4" borderId="8" xfId="0" quotePrefix="1" applyNumberFormat="1" applyFont="1" applyFill="1" applyBorder="1" applyAlignment="1">
      <alignment horizontal="center"/>
    </xf>
    <xf numFmtId="16" fontId="33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4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5" fillId="0" borderId="0" xfId="0" applyNumberFormat="1" applyFont="1" applyAlignment="1">
      <alignment vertical="center"/>
    </xf>
    <xf numFmtId="164" fontId="35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36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36" fillId="3" borderId="31" xfId="0" applyFont="1" applyFill="1" applyBorder="1" applyAlignment="1">
      <alignment horizontal="center" vertical="center" wrapText="1"/>
    </xf>
    <xf numFmtId="164" fontId="36" fillId="3" borderId="19" xfId="0" applyNumberFormat="1" applyFont="1" applyFill="1" applyBorder="1" applyAlignment="1">
      <alignment horizontal="center" vertical="center" wrapText="1"/>
    </xf>
    <xf numFmtId="0" fontId="36" fillId="3" borderId="21" xfId="0" applyFont="1" applyFill="1" applyBorder="1" applyAlignment="1">
      <alignment horizontal="center" vertical="center" wrapText="1"/>
    </xf>
    <xf numFmtId="164" fontId="36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36" fillId="3" borderId="9" xfId="0" applyFont="1" applyFill="1" applyBorder="1" applyAlignment="1">
      <alignment horizontal="center" vertical="center"/>
    </xf>
    <xf numFmtId="0" fontId="36" fillId="3" borderId="15" xfId="0" applyFont="1" applyFill="1" applyBorder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/>
    </xf>
    <xf numFmtId="0" fontId="37" fillId="3" borderId="31" xfId="0" applyFont="1" applyFill="1" applyBorder="1" applyAlignment="1">
      <alignment horizontal="center" vertical="center"/>
    </xf>
    <xf numFmtId="16" fontId="39" fillId="5" borderId="10" xfId="0" applyNumberFormat="1" applyFont="1" applyFill="1" applyBorder="1" applyAlignment="1">
      <alignment horizontal="center" vertical="center"/>
    </xf>
    <xf numFmtId="16" fontId="40" fillId="5" borderId="10" xfId="0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42" fillId="2" borderId="0" xfId="2" applyFont="1" applyFill="1"/>
    <xf numFmtId="0" fontId="43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0" fontId="36" fillId="3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left"/>
    </xf>
    <xf numFmtId="16" fontId="29" fillId="5" borderId="16" xfId="0" applyNumberFormat="1" applyFont="1" applyFill="1" applyBorder="1" applyAlignment="1">
      <alignment horizontal="center" vertical="center"/>
    </xf>
    <xf numFmtId="164" fontId="38" fillId="2" borderId="0" xfId="2" applyFont="1" applyFill="1" applyAlignment="1">
      <alignment horizontal="center"/>
    </xf>
    <xf numFmtId="164" fontId="13" fillId="2" borderId="0" xfId="0" applyNumberFormat="1" applyFont="1" applyFill="1" applyAlignment="1">
      <alignment horizontal="center" vertical="center"/>
    </xf>
    <xf numFmtId="164" fontId="36" fillId="0" borderId="0" xfId="0" applyNumberFormat="1" applyFont="1" applyAlignment="1">
      <alignment horizontal="center" vertical="center" wrapText="1"/>
    </xf>
    <xf numFmtId="164" fontId="36" fillId="2" borderId="0" xfId="0" applyNumberFormat="1" applyFont="1" applyFill="1" applyAlignment="1">
      <alignment horizontal="center" vertical="center" wrapText="1"/>
    </xf>
    <xf numFmtId="16" fontId="29" fillId="2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7" fillId="4" borderId="15" xfId="0" applyFont="1" applyFill="1" applyBorder="1" applyAlignment="1">
      <alignment horizontal="center"/>
    </xf>
    <xf numFmtId="0" fontId="17" fillId="4" borderId="0" xfId="0" applyFont="1" applyFill="1" applyAlignment="1">
      <alignment horizontal="left"/>
    </xf>
    <xf numFmtId="16" fontId="45" fillId="5" borderId="0" xfId="0" applyNumberFormat="1" applyFont="1" applyFill="1" applyAlignment="1">
      <alignment horizontal="center" vertical="center"/>
    </xf>
    <xf numFmtId="16" fontId="17" fillId="2" borderId="0" xfId="0" quotePrefix="1" applyNumberFormat="1" applyFont="1" applyFill="1" applyAlignment="1">
      <alignment horizontal="center"/>
    </xf>
    <xf numFmtId="0" fontId="46" fillId="5" borderId="7" xfId="0" applyFont="1" applyFill="1" applyBorder="1" applyAlignment="1">
      <alignment vertical="center"/>
    </xf>
    <xf numFmtId="16" fontId="16" fillId="4" borderId="0" xfId="0" applyNumberFormat="1" applyFont="1" applyFill="1"/>
    <xf numFmtId="16" fontId="16" fillId="4" borderId="21" xfId="0" applyNumberFormat="1" applyFont="1" applyFill="1" applyBorder="1"/>
    <xf numFmtId="16" fontId="16" fillId="4" borderId="15" xfId="0" applyNumberFormat="1" applyFont="1" applyFill="1" applyBorder="1"/>
    <xf numFmtId="16" fontId="16" fillId="4" borderId="10" xfId="0" applyNumberFormat="1" applyFont="1" applyFill="1" applyBorder="1"/>
    <xf numFmtId="0" fontId="16" fillId="5" borderId="0" xfId="0" applyFont="1" applyFill="1" applyAlignment="1">
      <alignment horizontal="center" vertical="top"/>
    </xf>
    <xf numFmtId="16" fontId="39" fillId="5" borderId="0" xfId="0" applyNumberFormat="1" applyFont="1" applyFill="1" applyAlignment="1">
      <alignment horizontal="center" vertical="center"/>
    </xf>
    <xf numFmtId="16" fontId="33" fillId="5" borderId="0" xfId="0" applyNumberFormat="1" applyFont="1" applyFill="1" applyAlignment="1">
      <alignment horizontal="center" vertical="center"/>
    </xf>
    <xf numFmtId="0" fontId="17" fillId="4" borderId="21" xfId="0" quotePrefix="1" applyFont="1" applyFill="1" applyBorder="1"/>
    <xf numFmtId="16" fontId="39" fillId="5" borderId="15" xfId="0" applyNumberFormat="1" applyFont="1" applyFill="1" applyBorder="1" applyAlignment="1">
      <alignment horizontal="center" vertical="center"/>
    </xf>
    <xf numFmtId="16" fontId="33" fillId="5" borderId="15" xfId="0" applyNumberFormat="1" applyFont="1" applyFill="1" applyBorder="1" applyAlignment="1">
      <alignment horizontal="center" vertical="center"/>
    </xf>
    <xf numFmtId="16" fontId="46" fillId="5" borderId="0" xfId="0" applyNumberFormat="1" applyFont="1" applyFill="1" applyAlignment="1">
      <alignment horizontal="center" vertical="center"/>
    </xf>
    <xf numFmtId="16" fontId="40" fillId="5" borderId="0" xfId="0" applyNumberFormat="1" applyFont="1" applyFill="1" applyAlignment="1">
      <alignment horizontal="center" vertical="center"/>
    </xf>
    <xf numFmtId="0" fontId="16" fillId="4" borderId="7" xfId="0" quotePrefix="1" applyFont="1" applyFill="1" applyBorder="1"/>
    <xf numFmtId="0" fontId="36" fillId="3" borderId="26" xfId="0" applyFont="1" applyFill="1" applyBorder="1" applyAlignment="1">
      <alignment horizontal="center" vertical="center" wrapText="1"/>
    </xf>
    <xf numFmtId="0" fontId="36" fillId="3" borderId="27" xfId="0" applyFont="1" applyFill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164" fontId="36" fillId="3" borderId="16" xfId="0" applyNumberFormat="1" applyFont="1" applyFill="1" applyBorder="1" applyAlignment="1">
      <alignment horizontal="center" vertical="center" wrapText="1"/>
    </xf>
    <xf numFmtId="164" fontId="38" fillId="2" borderId="19" xfId="2" applyFont="1" applyFill="1" applyBorder="1" applyAlignment="1">
      <alignment horizontal="center"/>
    </xf>
    <xf numFmtId="164" fontId="38" fillId="2" borderId="10" xfId="2" applyFont="1" applyFill="1" applyBorder="1" applyAlignment="1">
      <alignment horizontal="center"/>
    </xf>
    <xf numFmtId="0" fontId="37" fillId="3" borderId="24" xfId="0" applyFont="1" applyFill="1" applyBorder="1" applyAlignment="1">
      <alignment horizontal="center" vertical="center"/>
    </xf>
    <xf numFmtId="0" fontId="37" fillId="3" borderId="38" xfId="0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/>
    </xf>
    <xf numFmtId="164" fontId="38" fillId="2" borderId="0" xfId="2" applyFont="1" applyFill="1" applyAlignment="1">
      <alignment horizontal="center"/>
    </xf>
    <xf numFmtId="0" fontId="37" fillId="3" borderId="25" xfId="0" applyFont="1" applyFill="1" applyBorder="1" applyAlignment="1">
      <alignment horizontal="center" vertical="center"/>
    </xf>
    <xf numFmtId="0" fontId="36" fillId="3" borderId="25" xfId="0" applyFont="1" applyFill="1" applyBorder="1" applyAlignment="1">
      <alignment horizontal="center" vertical="center"/>
    </xf>
    <xf numFmtId="164" fontId="36" fillId="3" borderId="24" xfId="0" applyNumberFormat="1" applyFont="1" applyFill="1" applyBorder="1" applyAlignment="1">
      <alignment horizontal="center" vertical="center" wrapText="1"/>
    </xf>
    <xf numFmtId="164" fontId="36" fillId="3" borderId="25" xfId="0" applyNumberFormat="1" applyFont="1" applyFill="1" applyBorder="1" applyAlignment="1">
      <alignment horizontal="center" vertical="center"/>
    </xf>
    <xf numFmtId="164" fontId="36" fillId="3" borderId="3" xfId="0" applyNumberFormat="1" applyFont="1" applyFill="1" applyBorder="1" applyAlignment="1">
      <alignment horizontal="center" vertical="center" wrapText="1"/>
    </xf>
    <xf numFmtId="164" fontId="36" fillId="3" borderId="6" xfId="0" applyNumberFormat="1" applyFont="1" applyFill="1" applyBorder="1" applyAlignment="1">
      <alignment horizontal="center" vertical="center"/>
    </xf>
    <xf numFmtId="164" fontId="36" fillId="3" borderId="26" xfId="0" applyNumberFormat="1" applyFont="1" applyFill="1" applyBorder="1" applyAlignment="1">
      <alignment horizontal="center" vertical="center" wrapText="1"/>
    </xf>
    <xf numFmtId="164" fontId="36" fillId="3" borderId="39" xfId="0" applyNumberFormat="1" applyFont="1" applyFill="1" applyBorder="1" applyAlignment="1">
      <alignment horizontal="center" vertical="center" wrapText="1"/>
    </xf>
    <xf numFmtId="164" fontId="36" fillId="3" borderId="38" xfId="0" applyNumberFormat="1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164" fontId="36" fillId="3" borderId="15" xfId="0" applyNumberFormat="1" applyFont="1" applyFill="1" applyBorder="1" applyAlignment="1">
      <alignment horizontal="center" vertical="center" wrapText="1"/>
    </xf>
    <xf numFmtId="0" fontId="37" fillId="3" borderId="21" xfId="0" applyFont="1" applyFill="1" applyBorder="1" applyAlignment="1">
      <alignment horizontal="center" vertical="center"/>
    </xf>
    <xf numFmtId="0" fontId="36" fillId="3" borderId="15" xfId="0" applyFont="1" applyFill="1" applyBorder="1" applyAlignment="1">
      <alignment horizontal="center" vertical="center" wrapText="1"/>
    </xf>
    <xf numFmtId="164" fontId="36" fillId="3" borderId="21" xfId="0" applyNumberFormat="1" applyFont="1" applyFill="1" applyBorder="1" applyAlignment="1">
      <alignment horizontal="center" vertical="center" wrapText="1"/>
    </xf>
    <xf numFmtId="164" fontId="36" fillId="3" borderId="7" xfId="0" applyNumberFormat="1" applyFont="1" applyFill="1" applyBorder="1" applyAlignment="1">
      <alignment horizontal="center" vertical="center" wrapText="1"/>
    </xf>
    <xf numFmtId="164" fontId="36" fillId="3" borderId="30" xfId="0" applyNumberFormat="1" applyFont="1" applyFill="1" applyBorder="1" applyAlignment="1">
      <alignment horizontal="center" vertical="center" wrapText="1"/>
    </xf>
    <xf numFmtId="164" fontId="36" fillId="3" borderId="37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36" fillId="3" borderId="21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164" fontId="44" fillId="3" borderId="30" xfId="0" applyNumberFormat="1" applyFont="1" applyFill="1" applyBorder="1" applyAlignment="1">
      <alignment horizontal="center" vertical="center" wrapText="1"/>
    </xf>
    <xf numFmtId="164" fontId="44" fillId="3" borderId="36" xfId="0" applyNumberFormat="1" applyFont="1" applyFill="1" applyBorder="1" applyAlignment="1">
      <alignment horizontal="center" vertical="center"/>
    </xf>
    <xf numFmtId="164" fontId="44" fillId="3" borderId="24" xfId="0" applyNumberFormat="1" applyFont="1" applyFill="1" applyBorder="1" applyAlignment="1">
      <alignment horizontal="center" vertical="center" wrapText="1"/>
    </xf>
    <xf numFmtId="164" fontId="44" fillId="3" borderId="25" xfId="0" applyNumberFormat="1" applyFont="1" applyFill="1" applyBorder="1" applyAlignment="1">
      <alignment horizontal="center" vertical="center"/>
    </xf>
    <xf numFmtId="0" fontId="37" fillId="3" borderId="30" xfId="0" applyFont="1" applyFill="1" applyBorder="1" applyAlignment="1">
      <alignment horizontal="center" vertical="center"/>
    </xf>
    <xf numFmtId="0" fontId="37" fillId="3" borderId="36" xfId="0" applyFont="1" applyFill="1" applyBorder="1" applyAlignment="1">
      <alignment horizontal="center" vertical="center"/>
    </xf>
    <xf numFmtId="164" fontId="36" fillId="3" borderId="9" xfId="0" applyNumberFormat="1" applyFont="1" applyFill="1" applyBorder="1" applyAlignment="1">
      <alignment horizontal="center" vertical="center" wrapText="1"/>
    </xf>
    <xf numFmtId="164" fontId="36" fillId="3" borderId="36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0" fontId="37" fillId="3" borderId="26" xfId="0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/>
    </xf>
    <xf numFmtId="164" fontId="36" fillId="3" borderId="27" xfId="0" applyNumberFormat="1" applyFont="1" applyFill="1" applyBorder="1" applyAlignment="1">
      <alignment horizontal="center" vertical="center" wrapText="1"/>
    </xf>
    <xf numFmtId="0" fontId="36" fillId="3" borderId="30" xfId="0" applyFont="1" applyFill="1" applyBorder="1" applyAlignment="1">
      <alignment horizontal="center" vertical="center" wrapText="1"/>
    </xf>
    <xf numFmtId="0" fontId="36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0" fontId="37" fillId="3" borderId="39" xfId="0" applyFont="1" applyFill="1" applyBorder="1" applyAlignment="1">
      <alignment horizontal="center" vertical="center"/>
    </xf>
    <xf numFmtId="0" fontId="37" fillId="3" borderId="37" xfId="0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36" fillId="2" borderId="0" xfId="0" applyNumberFormat="1" applyFont="1" applyFill="1" applyAlignment="1">
      <alignment horizontal="center" vertical="center" wrapText="1"/>
    </xf>
    <xf numFmtId="164" fontId="36" fillId="2" borderId="0" xfId="0" applyNumberFormat="1" applyFont="1" applyFill="1" applyAlignment="1">
      <alignment horizontal="center" vertical="center"/>
    </xf>
    <xf numFmtId="0" fontId="37" fillId="3" borderId="33" xfId="0" applyFont="1" applyFill="1" applyBorder="1" applyAlignment="1">
      <alignment horizontal="center" vertical="center"/>
    </xf>
    <xf numFmtId="164" fontId="36" fillId="3" borderId="33" xfId="0" applyNumberFormat="1" applyFont="1" applyFill="1" applyBorder="1" applyAlignment="1">
      <alignment horizontal="center" vertical="center" wrapText="1"/>
    </xf>
    <xf numFmtId="0" fontId="36" fillId="3" borderId="33" xfId="0" applyFont="1" applyFill="1" applyBorder="1" applyAlignment="1">
      <alignment horizontal="center" vertical="center" wrapText="1"/>
    </xf>
    <xf numFmtId="164" fontId="38" fillId="2" borderId="0" xfId="2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36" fillId="3" borderId="26" xfId="0" applyNumberFormat="1" applyFont="1" applyFill="1" applyBorder="1" applyAlignment="1">
      <alignment horizontal="center" vertical="top" wrapText="1"/>
    </xf>
    <xf numFmtId="164" fontId="36" fillId="3" borderId="33" xfId="0" applyNumberFormat="1" applyFont="1" applyFill="1" applyBorder="1" applyAlignment="1">
      <alignment horizontal="center" vertical="top" wrapText="1"/>
    </xf>
    <xf numFmtId="164" fontId="38" fillId="2" borderId="15" xfId="2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164" fontId="36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37" fillId="3" borderId="9" xfId="0" applyFont="1" applyFill="1" applyBorder="1" applyAlignment="1">
      <alignment horizontal="center" vertical="center"/>
    </xf>
    <xf numFmtId="0" fontId="36" fillId="3" borderId="37" xfId="0" applyFont="1" applyFill="1" applyBorder="1" applyAlignment="1">
      <alignment horizontal="center" vertical="center"/>
    </xf>
    <xf numFmtId="0" fontId="36" fillId="3" borderId="7" xfId="0" applyFont="1" applyFill="1" applyBorder="1" applyAlignment="1">
      <alignment horizontal="center" vertical="center" wrapText="1"/>
    </xf>
    <xf numFmtId="0" fontId="36" fillId="3" borderId="34" xfId="0" applyFont="1" applyFill="1" applyBorder="1" applyAlignment="1">
      <alignment horizontal="center" vertical="center" wrapText="1"/>
    </xf>
    <xf numFmtId="0" fontId="36" fillId="3" borderId="32" xfId="0" applyFont="1" applyFill="1" applyBorder="1" applyAlignment="1">
      <alignment horizontal="center" vertical="center"/>
    </xf>
    <xf numFmtId="164" fontId="36" fillId="3" borderId="22" xfId="0" applyNumberFormat="1" applyFont="1" applyFill="1" applyBorder="1" applyAlignment="1">
      <alignment horizontal="center" vertical="center" wrapText="1"/>
    </xf>
    <xf numFmtId="164" fontId="36" fillId="3" borderId="28" xfId="0" applyNumberFormat="1" applyFont="1" applyFill="1" applyBorder="1" applyAlignment="1">
      <alignment horizontal="center" vertical="center"/>
    </xf>
    <xf numFmtId="0" fontId="36" fillId="3" borderId="37" xfId="0" applyFont="1" applyFill="1" applyBorder="1" applyAlignment="1">
      <alignment horizontal="center" vertical="center" wrapText="1"/>
    </xf>
    <xf numFmtId="164" fontId="36" fillId="3" borderId="29" xfId="0" applyNumberFormat="1" applyFont="1" applyFill="1" applyBorder="1" applyAlignment="1">
      <alignment horizontal="center" vertical="center"/>
    </xf>
    <xf numFmtId="164" fontId="36" fillId="3" borderId="20" xfId="0" applyNumberFormat="1" applyFont="1" applyFill="1" applyBorder="1" applyAlignment="1">
      <alignment horizontal="center" vertical="center"/>
    </xf>
    <xf numFmtId="0" fontId="36" fillId="3" borderId="35" xfId="0" applyFont="1" applyFill="1" applyBorder="1" applyAlignment="1">
      <alignment horizontal="center" vertical="center"/>
    </xf>
    <xf numFmtId="0" fontId="36" fillId="3" borderId="31" xfId="0" applyFont="1" applyFill="1" applyBorder="1" applyAlignment="1">
      <alignment horizontal="center" vertical="center" wrapText="1"/>
    </xf>
    <xf numFmtId="164" fontId="36" fillId="3" borderId="23" xfId="0" applyNumberFormat="1" applyFont="1" applyFill="1" applyBorder="1" applyAlignment="1">
      <alignment horizontal="center" vertical="center" wrapText="1"/>
    </xf>
    <xf numFmtId="164" fontId="36" fillId="3" borderId="34" xfId="0" applyNumberFormat="1" applyFont="1" applyFill="1" applyBorder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 wrapText="1"/>
    </xf>
    <xf numFmtId="164" fontId="36" fillId="3" borderId="10" xfId="0" applyNumberFormat="1" applyFont="1" applyFill="1" applyBorder="1" applyAlignment="1">
      <alignment horizontal="center" vertical="center"/>
    </xf>
    <xf numFmtId="164" fontId="36" fillId="3" borderId="10" xfId="0" applyNumberFormat="1" applyFont="1" applyFill="1" applyBorder="1" applyAlignment="1">
      <alignment horizontal="center" vertical="center" wrapText="1"/>
    </xf>
    <xf numFmtId="164" fontId="36" fillId="3" borderId="11" xfId="0" applyNumberFormat="1" applyFont="1" applyFill="1" applyBorder="1" applyAlignment="1">
      <alignment horizontal="center" vertical="center" wrapText="1"/>
    </xf>
    <xf numFmtId="16" fontId="17" fillId="4" borderId="11" xfId="0" quotePrefix="1" applyNumberFormat="1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56</xdr:row>
      <xdr:rowOff>69272</xdr:rowOff>
    </xdr:from>
    <xdr:to>
      <xdr:col>7</xdr:col>
      <xdr:colOff>567718</xdr:colOff>
      <xdr:row>60</xdr:row>
      <xdr:rowOff>76750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143</xdr:row>
      <xdr:rowOff>115889</xdr:rowOff>
    </xdr:from>
    <xdr:to>
      <xdr:col>7</xdr:col>
      <xdr:colOff>377891</xdr:colOff>
      <xdr:row>147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160</xdr:row>
      <xdr:rowOff>163752</xdr:rowOff>
    </xdr:from>
    <xdr:to>
      <xdr:col>9</xdr:col>
      <xdr:colOff>657225</xdr:colOff>
      <xdr:row>166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860395</xdr:colOff>
      <xdr:row>4</xdr:row>
      <xdr:rowOff>77041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171</xdr:row>
      <xdr:rowOff>181317</xdr:rowOff>
    </xdr:from>
    <xdr:to>
      <xdr:col>9</xdr:col>
      <xdr:colOff>685800</xdr:colOff>
      <xdr:row>183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51</xdr:row>
      <xdr:rowOff>208266</xdr:rowOff>
    </xdr:from>
    <xdr:to>
      <xdr:col>10</xdr:col>
      <xdr:colOff>340041</xdr:colOff>
      <xdr:row>55</xdr:row>
      <xdr:rowOff>168573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138</xdr:row>
      <xdr:rowOff>247650</xdr:rowOff>
    </xdr:from>
    <xdr:to>
      <xdr:col>10</xdr:col>
      <xdr:colOff>416242</xdr:colOff>
      <xdr:row>142</xdr:row>
      <xdr:rowOff>190436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211</xdr:row>
      <xdr:rowOff>152400</xdr:rowOff>
    </xdr:from>
    <xdr:to>
      <xdr:col>10</xdr:col>
      <xdr:colOff>454342</xdr:colOff>
      <xdr:row>215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165</xdr:row>
      <xdr:rowOff>125729</xdr:rowOff>
    </xdr:from>
    <xdr:to>
      <xdr:col>10</xdr:col>
      <xdr:colOff>295275</xdr:colOff>
      <xdr:row>183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185</xdr:row>
      <xdr:rowOff>115598</xdr:rowOff>
    </xdr:from>
    <xdr:to>
      <xdr:col>10</xdr:col>
      <xdr:colOff>714375</xdr:colOff>
      <xdr:row>199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94</xdr:row>
      <xdr:rowOff>163917</xdr:rowOff>
    </xdr:from>
    <xdr:to>
      <xdr:col>8</xdr:col>
      <xdr:colOff>0</xdr:colOff>
      <xdr:row>98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626079</xdr:colOff>
      <xdr:row>4</xdr:row>
      <xdr:rowOff>153669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43</xdr:row>
      <xdr:rowOff>58882</xdr:rowOff>
    </xdr:from>
    <xdr:to>
      <xdr:col>7</xdr:col>
      <xdr:colOff>627233</xdr:colOff>
      <xdr:row>48</xdr:row>
      <xdr:rowOff>1036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81</xdr:row>
      <xdr:rowOff>121229</xdr:rowOff>
    </xdr:from>
    <xdr:to>
      <xdr:col>6</xdr:col>
      <xdr:colOff>707734</xdr:colOff>
      <xdr:row>85</xdr:row>
      <xdr:rowOff>154018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1019174</xdr:colOff>
      <xdr:row>104</xdr:row>
      <xdr:rowOff>134937</xdr:rowOff>
    </xdr:from>
    <xdr:to>
      <xdr:col>9</xdr:col>
      <xdr:colOff>123825</xdr:colOff>
      <xdr:row>117</xdr:row>
      <xdr:rowOff>55850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4229099" y="28109862"/>
          <a:ext cx="5181601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99</xdr:row>
      <xdr:rowOff>182850</xdr:rowOff>
    </xdr:from>
    <xdr:to>
      <xdr:col>8</xdr:col>
      <xdr:colOff>0</xdr:colOff>
      <xdr:row>107</xdr:row>
      <xdr:rowOff>142443</xdr:rowOff>
    </xdr:to>
    <xdr:sp macro="" textlink="">
      <xdr:nvSpPr>
        <xdr:cNvPr id="6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10 Brunker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Chullora, NSW 2190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36</xdr:row>
      <xdr:rowOff>191191</xdr:rowOff>
    </xdr:from>
    <xdr:to>
      <xdr:col>11</xdr:col>
      <xdr:colOff>174306</xdr:colOff>
      <xdr:row>41</xdr:row>
      <xdr:rowOff>19234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77</xdr:row>
      <xdr:rowOff>33336</xdr:rowOff>
    </xdr:from>
    <xdr:to>
      <xdr:col>10</xdr:col>
      <xdr:colOff>837247</xdr:colOff>
      <xdr:row>80</xdr:row>
      <xdr:rowOff>229190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134</xdr:row>
      <xdr:rowOff>174047</xdr:rowOff>
    </xdr:from>
    <xdr:to>
      <xdr:col>11</xdr:col>
      <xdr:colOff>589597</xdr:colOff>
      <xdr:row>139</xdr:row>
      <xdr:rowOff>20393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108</xdr:row>
      <xdr:rowOff>95250</xdr:rowOff>
    </xdr:from>
    <xdr:to>
      <xdr:col>10</xdr:col>
      <xdr:colOff>961158</xdr:colOff>
      <xdr:row>122</xdr:row>
      <xdr:rowOff>208251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447675" y="28984575"/>
          <a:ext cx="1073380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689403</xdr:colOff>
      <xdr:row>4</xdr:row>
      <xdr:rowOff>267998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33</xdr:row>
      <xdr:rowOff>74555</xdr:rowOff>
    </xdr:from>
    <xdr:to>
      <xdr:col>6</xdr:col>
      <xdr:colOff>777898</xdr:colOff>
      <xdr:row>37</xdr:row>
      <xdr:rowOff>192173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68</xdr:row>
      <xdr:rowOff>102005</xdr:rowOff>
    </xdr:from>
    <xdr:to>
      <xdr:col>6</xdr:col>
      <xdr:colOff>954196</xdr:colOff>
      <xdr:row>72</xdr:row>
      <xdr:rowOff>153525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87</xdr:row>
      <xdr:rowOff>58744</xdr:rowOff>
    </xdr:from>
    <xdr:to>
      <xdr:col>8</xdr:col>
      <xdr:colOff>619124</xdr:colOff>
      <xdr:row>94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82</xdr:row>
      <xdr:rowOff>141287</xdr:rowOff>
    </xdr:from>
    <xdr:to>
      <xdr:col>8</xdr:col>
      <xdr:colOff>303068</xdr:colOff>
      <xdr:row>86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86</xdr:row>
      <xdr:rowOff>77786</xdr:rowOff>
    </xdr:from>
    <xdr:to>
      <xdr:col>9</xdr:col>
      <xdr:colOff>457200</xdr:colOff>
      <xdr:row>97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28</xdr:row>
      <xdr:rowOff>179319</xdr:rowOff>
    </xdr:from>
    <xdr:to>
      <xdr:col>10</xdr:col>
      <xdr:colOff>54292</xdr:colOff>
      <xdr:row>32</xdr:row>
      <xdr:rowOff>191060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63</xdr:row>
      <xdr:rowOff>220110</xdr:rowOff>
    </xdr:from>
    <xdr:to>
      <xdr:col>10</xdr:col>
      <xdr:colOff>92392</xdr:colOff>
      <xdr:row>67</xdr:row>
      <xdr:rowOff>153662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109</xdr:row>
      <xdr:rowOff>116371</xdr:rowOff>
    </xdr:from>
    <xdr:to>
      <xdr:col>10</xdr:col>
      <xdr:colOff>16191</xdr:colOff>
      <xdr:row>113</xdr:row>
      <xdr:rowOff>191432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93</xdr:row>
      <xdr:rowOff>142875</xdr:rowOff>
    </xdr:from>
    <xdr:to>
      <xdr:col>10</xdr:col>
      <xdr:colOff>1514475</xdr:colOff>
      <xdr:row>108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344804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1416455</xdr:colOff>
      <xdr:row>43</xdr:row>
      <xdr:rowOff>119322</xdr:rowOff>
    </xdr:from>
    <xdr:to>
      <xdr:col>6</xdr:col>
      <xdr:colOff>973742</xdr:colOff>
      <xdr:row>47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035" y="10528242"/>
          <a:ext cx="4481712" cy="10700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73</xdr:row>
      <xdr:rowOff>57150</xdr:rowOff>
    </xdr:from>
    <xdr:to>
      <xdr:col>9</xdr:col>
      <xdr:colOff>133350</xdr:colOff>
      <xdr:row>80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73</xdr:row>
      <xdr:rowOff>1757</xdr:rowOff>
    </xdr:from>
    <xdr:to>
      <xdr:col>8</xdr:col>
      <xdr:colOff>267088</xdr:colOff>
      <xdr:row>76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68</xdr:row>
      <xdr:rowOff>79665</xdr:rowOff>
    </xdr:from>
    <xdr:to>
      <xdr:col>7</xdr:col>
      <xdr:colOff>504825</xdr:colOff>
      <xdr:row>72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39</xdr:row>
      <xdr:rowOff>24709</xdr:rowOff>
    </xdr:from>
    <xdr:to>
      <xdr:col>10</xdr:col>
      <xdr:colOff>876299</xdr:colOff>
      <xdr:row>42</xdr:row>
      <xdr:rowOff>229628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105</xdr:row>
      <xdr:rowOff>114299</xdr:rowOff>
    </xdr:from>
    <xdr:to>
      <xdr:col>10</xdr:col>
      <xdr:colOff>876299</xdr:colOff>
      <xdr:row>109</xdr:row>
      <xdr:rowOff>153801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77</xdr:row>
      <xdr:rowOff>28712</xdr:rowOff>
    </xdr:from>
    <xdr:to>
      <xdr:col>7</xdr:col>
      <xdr:colOff>562747</xdr:colOff>
      <xdr:row>84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85</xdr:row>
      <xdr:rowOff>133350</xdr:rowOff>
    </xdr:from>
    <xdr:to>
      <xdr:col>10</xdr:col>
      <xdr:colOff>427758</xdr:colOff>
      <xdr:row>100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36022</xdr:colOff>
      <xdr:row>41</xdr:row>
      <xdr:rowOff>161925</xdr:rowOff>
    </xdr:from>
    <xdr:to>
      <xdr:col>7</xdr:col>
      <xdr:colOff>762288</xdr:colOff>
      <xdr:row>45</xdr:row>
      <xdr:rowOff>200746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2947" y="11525250"/>
          <a:ext cx="5317316" cy="10294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59</xdr:row>
      <xdr:rowOff>133349</xdr:rowOff>
    </xdr:from>
    <xdr:to>
      <xdr:col>8</xdr:col>
      <xdr:colOff>704850</xdr:colOff>
      <xdr:row>66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54</xdr:row>
      <xdr:rowOff>77790</xdr:rowOff>
    </xdr:from>
    <xdr:to>
      <xdr:col>8</xdr:col>
      <xdr:colOff>172176</xdr:colOff>
      <xdr:row>62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36</xdr:row>
      <xdr:rowOff>219075</xdr:rowOff>
    </xdr:from>
    <xdr:to>
      <xdr:col>10</xdr:col>
      <xdr:colOff>953452</xdr:colOff>
      <xdr:row>40</xdr:row>
      <xdr:rowOff>190631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150813</xdr:rowOff>
    </xdr:from>
    <xdr:to>
      <xdr:col>10</xdr:col>
      <xdr:colOff>953451</xdr:colOff>
      <xdr:row>86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62</xdr:row>
      <xdr:rowOff>172028</xdr:rowOff>
    </xdr:from>
    <xdr:to>
      <xdr:col>8</xdr:col>
      <xdr:colOff>887123</xdr:colOff>
      <xdr:row>66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153956</xdr:colOff>
      <xdr:row>4</xdr:row>
      <xdr:rowOff>270336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67</xdr:row>
      <xdr:rowOff>171450</xdr:rowOff>
    </xdr:from>
    <xdr:to>
      <xdr:col>10</xdr:col>
      <xdr:colOff>932583</xdr:colOff>
      <xdr:row>82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52"/>
  <sheetViews>
    <sheetView showGridLines="0" tabSelected="1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6.285156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6.140625" style="2" customWidth="1"/>
    <col min="10" max="10" width="16.42578125" style="10" customWidth="1"/>
    <col min="11" max="11" width="17.14062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19" width="3.42578125" style="3" customWidth="1"/>
    <col min="20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17" t="s">
        <v>0</v>
      </c>
      <c r="B5" s="217"/>
      <c r="C5" s="217"/>
      <c r="D5" s="217"/>
      <c r="E5" s="217"/>
      <c r="F5" s="217"/>
      <c r="G5" s="217"/>
      <c r="H5" s="217"/>
      <c r="I5" s="217"/>
    </row>
    <row r="6" spans="1:18" s="20" customFormat="1" ht="45" x14ac:dyDescent="0.25">
      <c r="A6" s="217" t="s">
        <v>1</v>
      </c>
      <c r="B6" s="217"/>
      <c r="C6" s="217"/>
      <c r="D6" s="217"/>
      <c r="E6" s="217"/>
      <c r="F6" s="217"/>
      <c r="G6" s="217"/>
      <c r="H6" s="217"/>
      <c r="I6" s="217"/>
      <c r="R6"/>
    </row>
    <row r="7" spans="1:18" s="4" customFormat="1" ht="34.5" x14ac:dyDescent="0.25">
      <c r="A7" s="218" t="s">
        <v>141</v>
      </c>
      <c r="B7" s="218"/>
      <c r="C7" s="218"/>
      <c r="D7" s="218"/>
      <c r="E7" s="218"/>
      <c r="F7" s="218"/>
      <c r="G7" s="218"/>
      <c r="H7" s="218"/>
      <c r="I7" s="218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55" t="s">
        <v>45</v>
      </c>
      <c r="C9" s="255"/>
      <c r="D9" s="255"/>
      <c r="E9" s="255"/>
      <c r="F9" s="255"/>
      <c r="G9" s="255"/>
      <c r="H9" s="75"/>
      <c r="I9" s="75"/>
      <c r="J9" s="88"/>
    </row>
    <row r="10" spans="1:18" s="4" customFormat="1" ht="34.5" hidden="1" x14ac:dyDescent="0.25">
      <c r="A10" s="75"/>
      <c r="B10" s="256" t="s">
        <v>3</v>
      </c>
      <c r="C10" s="258" t="s">
        <v>4</v>
      </c>
      <c r="D10" s="84"/>
      <c r="E10" s="253" t="s">
        <v>5</v>
      </c>
      <c r="F10" s="260" t="s">
        <v>6</v>
      </c>
      <c r="G10" s="226" t="s">
        <v>46</v>
      </c>
      <c r="H10" s="75"/>
      <c r="I10" s="75"/>
      <c r="J10" s="88"/>
    </row>
    <row r="11" spans="1:18" s="4" customFormat="1" ht="5.45" hidden="1" customHeight="1" x14ac:dyDescent="0.25">
      <c r="A11" s="75"/>
      <c r="B11" s="257"/>
      <c r="C11" s="259"/>
      <c r="D11" s="87"/>
      <c r="E11" s="254"/>
      <c r="F11" s="261"/>
      <c r="G11" s="227"/>
      <c r="H11" s="75"/>
      <c r="I11" s="75"/>
      <c r="J11" s="88"/>
    </row>
    <row r="12" spans="1:18" s="4" customFormat="1" ht="19.149999999999999" hidden="1" customHeight="1" x14ac:dyDescent="0.3">
      <c r="A12" s="75"/>
      <c r="B12" s="113" t="s">
        <v>37</v>
      </c>
      <c r="C12" s="114" t="s">
        <v>47</v>
      </c>
      <c r="D12" s="140"/>
      <c r="E12" s="115">
        <v>45484</v>
      </c>
      <c r="F12" s="115">
        <v>45491</v>
      </c>
      <c r="G12" s="116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07" t="s">
        <v>2</v>
      </c>
      <c r="C15" s="207"/>
      <c r="D15" s="207"/>
      <c r="E15" s="207"/>
      <c r="F15" s="207"/>
      <c r="G15" s="207"/>
      <c r="H15" s="207"/>
      <c r="I15" s="11"/>
    </row>
    <row r="16" spans="1:18" ht="44.25" customHeight="1" thickBot="1" x14ac:dyDescent="0.3">
      <c r="B16" s="159" t="s">
        <v>3</v>
      </c>
      <c r="C16" s="151" t="s">
        <v>4</v>
      </c>
      <c r="D16" s="151" t="s">
        <v>58</v>
      </c>
      <c r="E16" s="151" t="s">
        <v>60</v>
      </c>
      <c r="F16" s="147" t="s">
        <v>64</v>
      </c>
      <c r="G16" s="152" t="s">
        <v>6</v>
      </c>
      <c r="H16" s="154" t="s">
        <v>7</v>
      </c>
      <c r="I16" s="154" t="s">
        <v>39</v>
      </c>
      <c r="J16" s="154" t="s">
        <v>53</v>
      </c>
      <c r="K16" s="147" t="s">
        <v>44</v>
      </c>
      <c r="L16" s="155" t="s">
        <v>48</v>
      </c>
      <c r="M16" s="133"/>
    </row>
    <row r="17" spans="1:25" s="14" customFormat="1" ht="18.75" x14ac:dyDescent="0.25">
      <c r="A17" s="68"/>
      <c r="B17" s="93" t="s">
        <v>73</v>
      </c>
      <c r="C17" s="128" t="s">
        <v>97</v>
      </c>
      <c r="D17" s="126">
        <v>46198</v>
      </c>
      <c r="E17" s="126">
        <f>F17</f>
        <v>46203</v>
      </c>
      <c r="F17" s="126">
        <v>46203</v>
      </c>
      <c r="G17" s="126">
        <v>46211</v>
      </c>
      <c r="H17" s="126">
        <v>46225</v>
      </c>
      <c r="I17" s="126">
        <f t="shared" ref="I17:I22" si="0">(G17+28)</f>
        <v>46239</v>
      </c>
      <c r="J17" s="112">
        <f t="shared" ref="J17:J23" si="1">G17+30</f>
        <v>46241</v>
      </c>
      <c r="K17" s="94">
        <f t="shared" ref="K17:K23" si="2">(G17+30)</f>
        <v>46241</v>
      </c>
      <c r="L17" s="127">
        <f t="shared" ref="L17:L22" si="3">(H17+28)</f>
        <v>46253</v>
      </c>
      <c r="M17" s="122"/>
    </row>
    <row r="18" spans="1:25" s="14" customFormat="1" ht="18.75" x14ac:dyDescent="0.25">
      <c r="A18" s="68"/>
      <c r="B18" s="93" t="s">
        <v>65</v>
      </c>
      <c r="C18" s="128" t="s">
        <v>99</v>
      </c>
      <c r="D18" s="126">
        <v>46205</v>
      </c>
      <c r="E18" s="126">
        <f t="shared" ref="E18:E21" si="4">F18</f>
        <v>46210</v>
      </c>
      <c r="F18" s="126">
        <v>46210</v>
      </c>
      <c r="G18" s="126">
        <v>46215</v>
      </c>
      <c r="H18" s="126">
        <v>46232</v>
      </c>
      <c r="I18" s="126">
        <f>(G18+28)</f>
        <v>46243</v>
      </c>
      <c r="J18" s="126">
        <f t="shared" si="1"/>
        <v>46245</v>
      </c>
      <c r="K18" s="94">
        <f t="shared" si="2"/>
        <v>46245</v>
      </c>
      <c r="L18" s="94">
        <f t="shared" si="3"/>
        <v>46260</v>
      </c>
      <c r="M18" s="122"/>
    </row>
    <row r="19" spans="1:25" s="14" customFormat="1" ht="19.5" customHeight="1" x14ac:dyDescent="0.25">
      <c r="A19" s="68"/>
      <c r="B19" s="93" t="s">
        <v>96</v>
      </c>
      <c r="C19" s="128" t="s">
        <v>104</v>
      </c>
      <c r="D19" s="126">
        <v>46212</v>
      </c>
      <c r="E19" s="126">
        <f t="shared" si="4"/>
        <v>46217</v>
      </c>
      <c r="F19" s="126">
        <v>46217</v>
      </c>
      <c r="G19" s="126">
        <v>46222</v>
      </c>
      <c r="H19" s="126">
        <v>46239</v>
      </c>
      <c r="I19" s="126">
        <f>(G19+28)</f>
        <v>46250</v>
      </c>
      <c r="J19" s="126">
        <f t="shared" si="1"/>
        <v>46252</v>
      </c>
      <c r="K19" s="94">
        <f t="shared" si="2"/>
        <v>46252</v>
      </c>
      <c r="L19" s="94">
        <f t="shared" si="3"/>
        <v>46267</v>
      </c>
      <c r="M19" s="122"/>
      <c r="N19"/>
    </row>
    <row r="20" spans="1:25" s="14" customFormat="1" ht="19.5" customHeight="1" x14ac:dyDescent="0.25">
      <c r="A20" s="68"/>
      <c r="B20" s="93" t="s">
        <v>66</v>
      </c>
      <c r="C20" s="128" t="s">
        <v>109</v>
      </c>
      <c r="D20" s="126">
        <v>46219</v>
      </c>
      <c r="E20" s="126">
        <f t="shared" si="4"/>
        <v>46224</v>
      </c>
      <c r="F20" s="126">
        <v>46224</v>
      </c>
      <c r="G20" s="126">
        <v>46229</v>
      </c>
      <c r="H20" s="126">
        <v>46246</v>
      </c>
      <c r="I20" s="126">
        <f>(G20+28)</f>
        <v>46257</v>
      </c>
      <c r="J20" s="126">
        <f t="shared" si="1"/>
        <v>46259</v>
      </c>
      <c r="K20" s="94">
        <f t="shared" si="2"/>
        <v>46259</v>
      </c>
      <c r="L20" s="94">
        <f t="shared" si="3"/>
        <v>46274</v>
      </c>
      <c r="M20" s="122"/>
    </row>
    <row r="21" spans="1:25" s="14" customFormat="1" ht="19.5" customHeight="1" x14ac:dyDescent="0.25">
      <c r="A21" s="68"/>
      <c r="B21" s="93" t="s">
        <v>113</v>
      </c>
      <c r="C21" s="128" t="s">
        <v>114</v>
      </c>
      <c r="D21" s="126">
        <v>46226</v>
      </c>
      <c r="E21" s="126">
        <f t="shared" si="4"/>
        <v>46231</v>
      </c>
      <c r="F21" s="126">
        <v>46231</v>
      </c>
      <c r="G21" s="126">
        <v>46236</v>
      </c>
      <c r="H21" s="126">
        <v>46253</v>
      </c>
      <c r="I21" s="126">
        <f t="shared" si="0"/>
        <v>46264</v>
      </c>
      <c r="J21" s="126">
        <f t="shared" si="1"/>
        <v>46266</v>
      </c>
      <c r="K21" s="94">
        <f t="shared" si="2"/>
        <v>46266</v>
      </c>
      <c r="L21" s="94">
        <f t="shared" si="3"/>
        <v>46281</v>
      </c>
      <c r="M21" s="122"/>
    </row>
    <row r="22" spans="1:25" s="14" customFormat="1" ht="19.5" customHeight="1" x14ac:dyDescent="0.25">
      <c r="A22" s="68"/>
      <c r="B22" s="93" t="s">
        <v>125</v>
      </c>
      <c r="C22" s="128" t="s">
        <v>121</v>
      </c>
      <c r="D22" s="126">
        <v>46233</v>
      </c>
      <c r="E22" s="126">
        <f>F22</f>
        <v>46238</v>
      </c>
      <c r="F22" s="126">
        <v>46238</v>
      </c>
      <c r="G22" s="126">
        <v>46243</v>
      </c>
      <c r="H22" s="126">
        <v>46260</v>
      </c>
      <c r="I22" s="126">
        <f t="shared" si="0"/>
        <v>46271</v>
      </c>
      <c r="J22" s="126">
        <f t="shared" si="1"/>
        <v>46273</v>
      </c>
      <c r="K22" s="94">
        <f t="shared" si="2"/>
        <v>46273</v>
      </c>
      <c r="L22" s="94">
        <f t="shared" si="3"/>
        <v>46288</v>
      </c>
      <c r="M22" s="122"/>
      <c r="Y22"/>
    </row>
    <row r="23" spans="1:25" s="14" customFormat="1" ht="19.5" customHeight="1" thickBot="1" x14ac:dyDescent="0.3">
      <c r="A23" s="68"/>
      <c r="B23" s="95" t="s">
        <v>73</v>
      </c>
      <c r="C23" s="96" t="s">
        <v>116</v>
      </c>
      <c r="D23" s="97">
        <v>46247</v>
      </c>
      <c r="E23" s="97">
        <f>F23</f>
        <v>46252</v>
      </c>
      <c r="F23" s="97">
        <v>46252</v>
      </c>
      <c r="G23" s="97">
        <v>46257</v>
      </c>
      <c r="H23" s="97">
        <v>46274</v>
      </c>
      <c r="I23" s="97">
        <f t="shared" ref="I23" si="5">(G23+28)</f>
        <v>46285</v>
      </c>
      <c r="J23" s="97">
        <f t="shared" si="1"/>
        <v>46287</v>
      </c>
      <c r="K23" s="98">
        <f t="shared" si="2"/>
        <v>46287</v>
      </c>
      <c r="L23" s="98">
        <f t="shared" ref="L23" si="6">(H23+28)</f>
        <v>46302</v>
      </c>
      <c r="M23" s="122"/>
    </row>
    <row r="24" spans="1:25" s="14" customFormat="1" ht="19.5" hidden="1" customHeight="1" thickBot="1" x14ac:dyDescent="0.3">
      <c r="A24" s="68"/>
      <c r="B24" s="95"/>
      <c r="C24" s="96"/>
      <c r="D24" s="141"/>
      <c r="E24" s="97"/>
      <c r="F24" s="97"/>
      <c r="G24" s="97"/>
      <c r="H24" s="98">
        <f t="shared" ref="H24" si="7">(G24+1)</f>
        <v>1</v>
      </c>
      <c r="I24" s="89"/>
      <c r="J24" s="13"/>
    </row>
    <row r="25" spans="1:25" x14ac:dyDescent="0.25">
      <c r="B25" s="164" t="s">
        <v>76</v>
      </c>
      <c r="C25" s="11"/>
      <c r="D25" s="142"/>
      <c r="E25" s="11"/>
      <c r="F25" s="11"/>
      <c r="G25" s="11"/>
      <c r="H25" s="11"/>
      <c r="I25" s="11"/>
    </row>
    <row r="26" spans="1:25" x14ac:dyDescent="0.2">
      <c r="B26" s="11"/>
      <c r="C26" s="11"/>
      <c r="D26" s="142"/>
      <c r="E26" s="11"/>
      <c r="F26" s="11"/>
      <c r="G26" s="11"/>
      <c r="H26" s="11"/>
      <c r="I26" s="11"/>
    </row>
    <row r="27" spans="1:25" ht="32.25" thickBot="1" x14ac:dyDescent="0.55000000000000004">
      <c r="B27" s="207" t="s">
        <v>8</v>
      </c>
      <c r="C27" s="207"/>
      <c r="D27" s="207"/>
      <c r="E27" s="207"/>
      <c r="F27" s="207"/>
      <c r="G27" s="207"/>
      <c r="H27" s="11"/>
      <c r="I27" s="11"/>
    </row>
    <row r="28" spans="1:25" ht="23.45" customHeight="1" x14ac:dyDescent="0.25">
      <c r="B28" s="234" t="s">
        <v>3</v>
      </c>
      <c r="C28" s="250" t="s">
        <v>4</v>
      </c>
      <c r="D28" s="228" t="s">
        <v>63</v>
      </c>
      <c r="E28" s="222" t="s">
        <v>5</v>
      </c>
      <c r="F28" s="224" t="s">
        <v>6</v>
      </c>
      <c r="G28" s="210" t="s">
        <v>9</v>
      </c>
      <c r="H28" s="246"/>
      <c r="I28" s="252"/>
    </row>
    <row r="29" spans="1:25" ht="18.600000000000001" customHeight="1" thickBot="1" x14ac:dyDescent="0.3">
      <c r="B29" s="235"/>
      <c r="C29" s="251"/>
      <c r="D29" s="229"/>
      <c r="E29" s="236"/>
      <c r="F29" s="237"/>
      <c r="G29" s="211"/>
      <c r="H29" s="246"/>
      <c r="I29" s="252"/>
    </row>
    <row r="30" spans="1:25" ht="18.75" customHeight="1" x14ac:dyDescent="0.3">
      <c r="B30" s="25" t="s">
        <v>107</v>
      </c>
      <c r="C30" s="82" t="s">
        <v>108</v>
      </c>
      <c r="D30" s="33">
        <f>E30</f>
        <v>46203</v>
      </c>
      <c r="E30" s="33">
        <v>46203</v>
      </c>
      <c r="F30" s="33">
        <v>46209</v>
      </c>
      <c r="G30" s="30">
        <v>46229</v>
      </c>
      <c r="H30" s="123"/>
      <c r="I30" s="85"/>
    </row>
    <row r="31" spans="1:25" ht="18.75" customHeight="1" x14ac:dyDescent="0.3">
      <c r="B31" s="25" t="s">
        <v>126</v>
      </c>
      <c r="C31" s="82" t="s">
        <v>127</v>
      </c>
      <c r="D31" s="33">
        <f>E31</f>
        <v>46212</v>
      </c>
      <c r="E31" s="33">
        <v>46212</v>
      </c>
      <c r="F31" s="33">
        <v>46219</v>
      </c>
      <c r="G31" s="30">
        <v>46236</v>
      </c>
      <c r="H31" s="123"/>
      <c r="I31" s="85"/>
    </row>
    <row r="32" spans="1:25" ht="19.5" customHeight="1" x14ac:dyDescent="0.3">
      <c r="A32" s="72"/>
      <c r="B32" s="25" t="s">
        <v>128</v>
      </c>
      <c r="C32" s="82" t="s">
        <v>115</v>
      </c>
      <c r="D32" s="33">
        <f>E32</f>
        <v>46219</v>
      </c>
      <c r="E32" s="33">
        <v>46219</v>
      </c>
      <c r="F32" s="33">
        <v>46226</v>
      </c>
      <c r="G32" s="30">
        <v>46243</v>
      </c>
      <c r="H32" s="123"/>
      <c r="I32" s="89"/>
    </row>
    <row r="33" spans="1:26" ht="19.5" customHeight="1" thickBot="1" x14ac:dyDescent="0.35">
      <c r="A33" s="72"/>
      <c r="B33" s="26" t="s">
        <v>133</v>
      </c>
      <c r="C33" s="27" t="s">
        <v>134</v>
      </c>
      <c r="D33" s="28">
        <f>E33</f>
        <v>46226</v>
      </c>
      <c r="E33" s="28">
        <v>46226</v>
      </c>
      <c r="F33" s="28">
        <v>46233</v>
      </c>
      <c r="G33" s="31">
        <v>46250</v>
      </c>
      <c r="H33" s="123"/>
      <c r="I33" s="89"/>
    </row>
    <row r="34" spans="1:26" x14ac:dyDescent="0.25">
      <c r="B34" s="164" t="s">
        <v>77</v>
      </c>
      <c r="C34" s="163"/>
      <c r="D34" s="163"/>
      <c r="E34" s="163"/>
      <c r="F34" s="163"/>
      <c r="G34" s="163"/>
      <c r="H34" s="163"/>
      <c r="I34" s="23"/>
    </row>
    <row r="35" spans="1:26" ht="25.5" customHeight="1" thickBot="1" x14ac:dyDescent="0.55000000000000004">
      <c r="B35" s="207" t="s">
        <v>10</v>
      </c>
      <c r="C35" s="207"/>
      <c r="D35" s="207"/>
      <c r="E35" s="207"/>
      <c r="F35" s="207"/>
      <c r="G35" s="207"/>
      <c r="H35" s="11"/>
      <c r="I35" s="8"/>
      <c r="T35" s="33"/>
    </row>
    <row r="36" spans="1:26" ht="12.75" customHeight="1" x14ac:dyDescent="0.25">
      <c r="B36" s="234" t="s">
        <v>3</v>
      </c>
      <c r="C36" s="250" t="s">
        <v>4</v>
      </c>
      <c r="D36" s="153" t="s">
        <v>59</v>
      </c>
      <c r="E36" s="222" t="s">
        <v>5</v>
      </c>
      <c r="F36" s="224" t="s">
        <v>6</v>
      </c>
      <c r="G36" s="210" t="s">
        <v>11</v>
      </c>
      <c r="H36" s="245"/>
      <c r="I36" s="242"/>
      <c r="U36" s="243"/>
      <c r="V36" s="244"/>
      <c r="W36" s="131"/>
      <c r="X36" s="240"/>
      <c r="Y36" s="238"/>
      <c r="Z36" s="240"/>
    </row>
    <row r="37" spans="1:26" ht="24.75" customHeight="1" thickBot="1" x14ac:dyDescent="0.3">
      <c r="B37" s="235"/>
      <c r="C37" s="251"/>
      <c r="D37" s="156" t="s">
        <v>25</v>
      </c>
      <c r="E37" s="236"/>
      <c r="F37" s="237"/>
      <c r="G37" s="211"/>
      <c r="H37" s="245"/>
      <c r="I37" s="242"/>
      <c r="U37" s="243"/>
      <c r="V37" s="243"/>
      <c r="W37" s="130"/>
      <c r="X37" s="240"/>
      <c r="Y37" s="239"/>
      <c r="Z37" s="241"/>
    </row>
    <row r="38" spans="1:26" ht="18.75" x14ac:dyDescent="0.3">
      <c r="B38" s="25" t="s">
        <v>129</v>
      </c>
      <c r="C38" s="82" t="s">
        <v>130</v>
      </c>
      <c r="D38" s="33">
        <f>E38</f>
        <v>46204</v>
      </c>
      <c r="E38" s="33">
        <v>46204</v>
      </c>
      <c r="F38" s="33">
        <v>46211</v>
      </c>
      <c r="G38" s="30">
        <v>46233</v>
      </c>
      <c r="H38" s="123"/>
      <c r="I38" s="89"/>
      <c r="U38" s="132"/>
      <c r="V38" s="82"/>
      <c r="W38" s="82"/>
      <c r="X38" s="33"/>
      <c r="Y38" s="33"/>
      <c r="Z38" s="33"/>
    </row>
    <row r="39" spans="1:26" ht="18.75" x14ac:dyDescent="0.3">
      <c r="B39" s="25" t="s">
        <v>131</v>
      </c>
      <c r="C39" s="82" t="s">
        <v>132</v>
      </c>
      <c r="D39" s="33">
        <f>E39</f>
        <v>46211</v>
      </c>
      <c r="E39" s="33">
        <v>46211</v>
      </c>
      <c r="F39" s="33">
        <v>46218</v>
      </c>
      <c r="G39" s="30">
        <v>46240</v>
      </c>
      <c r="H39" s="123"/>
      <c r="I39" s="89"/>
      <c r="J39"/>
      <c r="U39" s="132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135</v>
      </c>
      <c r="C40" s="27" t="s">
        <v>136</v>
      </c>
      <c r="D40" s="28">
        <f>E40</f>
        <v>46218</v>
      </c>
      <c r="E40" s="28">
        <v>46218</v>
      </c>
      <c r="F40" s="28">
        <v>46225</v>
      </c>
      <c r="G40" s="31">
        <v>46247</v>
      </c>
      <c r="H40" s="123"/>
      <c r="I40" s="89"/>
      <c r="U40" s="132"/>
      <c r="V40" s="82"/>
      <c r="W40" s="82"/>
      <c r="X40" s="33"/>
      <c r="Y40" s="33"/>
      <c r="Z40" s="33"/>
    </row>
    <row r="41" spans="1:26" ht="18" customHeight="1" x14ac:dyDescent="0.3">
      <c r="B41" s="164" t="s">
        <v>77</v>
      </c>
      <c r="C41" s="41"/>
      <c r="D41" s="62"/>
      <c r="E41" s="43"/>
      <c r="F41" s="43"/>
      <c r="G41" s="43"/>
      <c r="H41" s="67"/>
      <c r="I41" s="8"/>
      <c r="U41" s="132"/>
      <c r="V41" s="82"/>
      <c r="W41" s="82"/>
      <c r="X41" s="33"/>
      <c r="Y41" s="33"/>
      <c r="Z41" s="33"/>
    </row>
    <row r="42" spans="1:26" ht="37.5" customHeight="1" thickBot="1" x14ac:dyDescent="0.55000000000000004">
      <c r="B42" s="207" t="s">
        <v>12</v>
      </c>
      <c r="C42" s="207"/>
      <c r="D42" s="207"/>
      <c r="E42" s="207"/>
      <c r="F42" s="207"/>
      <c r="G42" s="207"/>
      <c r="H42" s="11"/>
      <c r="I42" s="8"/>
      <c r="U42" s="132"/>
      <c r="V42" s="82"/>
      <c r="W42" s="82"/>
      <c r="X42" s="33"/>
      <c r="Y42" s="33"/>
      <c r="Z42" s="33"/>
    </row>
    <row r="43" spans="1:26" ht="17.25" customHeight="1" x14ac:dyDescent="0.3">
      <c r="B43" s="247" t="s">
        <v>3</v>
      </c>
      <c r="C43" s="197" t="s">
        <v>4</v>
      </c>
      <c r="D43" s="157" t="s">
        <v>59</v>
      </c>
      <c r="E43" s="214" t="s">
        <v>5</v>
      </c>
      <c r="F43" s="214" t="s">
        <v>6</v>
      </c>
      <c r="G43" s="214" t="s">
        <v>13</v>
      </c>
      <c r="H43" s="210" t="s">
        <v>86</v>
      </c>
      <c r="I43" s="210" t="s">
        <v>87</v>
      </c>
      <c r="U43" s="132"/>
      <c r="V43" s="82"/>
      <c r="W43" s="82"/>
      <c r="X43" s="33"/>
      <c r="Y43" s="33"/>
      <c r="Z43" s="33"/>
    </row>
    <row r="44" spans="1:26" ht="19.5" thickBot="1" x14ac:dyDescent="0.35">
      <c r="B44" s="248"/>
      <c r="C44" s="198"/>
      <c r="D44" s="158" t="s">
        <v>25</v>
      </c>
      <c r="E44" s="249"/>
      <c r="F44" s="249"/>
      <c r="G44" s="249"/>
      <c r="H44" s="211"/>
      <c r="I44" s="211"/>
      <c r="U44" s="132"/>
      <c r="V44" s="82"/>
      <c r="W44" s="82"/>
      <c r="X44" s="33"/>
      <c r="Y44" s="33"/>
      <c r="Z44" s="33"/>
    </row>
    <row r="45" spans="1:26" ht="18.75" x14ac:dyDescent="0.3">
      <c r="B45" s="25" t="str">
        <f>B65</f>
        <v>JOGELA</v>
      </c>
      <c r="C45" s="117" t="str">
        <f>C65</f>
        <v>214N</v>
      </c>
      <c r="D45" s="33">
        <f>D65</f>
        <v>46203</v>
      </c>
      <c r="E45" s="33">
        <f>E65</f>
        <v>46203</v>
      </c>
      <c r="F45" s="33">
        <f>F65</f>
        <v>46209</v>
      </c>
      <c r="G45" s="33">
        <f>F45+16</f>
        <v>46225</v>
      </c>
      <c r="H45" s="64">
        <f>F45+23</f>
        <v>46232</v>
      </c>
      <c r="I45" s="30">
        <f>F45+26</f>
        <v>46235</v>
      </c>
      <c r="U45" s="132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>B66</f>
        <v>COSCO GENOA</v>
      </c>
      <c r="C46" s="117" t="str">
        <f>C66</f>
        <v>102N</v>
      </c>
      <c r="D46" s="33">
        <f t="shared" ref="D46:F49" si="8">D66</f>
        <v>46210</v>
      </c>
      <c r="E46" s="33">
        <f t="shared" si="8"/>
        <v>46210</v>
      </c>
      <c r="F46" s="33">
        <f t="shared" si="8"/>
        <v>46215</v>
      </c>
      <c r="G46" s="33">
        <f>F46+16</f>
        <v>46231</v>
      </c>
      <c r="H46" s="33">
        <f t="shared" ref="H46:H49" si="9">F46+23</f>
        <v>46238</v>
      </c>
      <c r="I46" s="30">
        <f t="shared" ref="I46:I49" si="10">F46+26</f>
        <v>46241</v>
      </c>
    </row>
    <row r="47" spans="1:26" ht="19.350000000000001" customHeight="1" x14ac:dyDescent="0.3">
      <c r="B47" s="25" t="str">
        <f>B67</f>
        <v>OOCL PANAMA</v>
      </c>
      <c r="C47" s="117" t="str">
        <f>C67</f>
        <v>334N</v>
      </c>
      <c r="D47" s="33">
        <f t="shared" si="8"/>
        <v>46217</v>
      </c>
      <c r="E47" s="33">
        <f t="shared" si="8"/>
        <v>46217</v>
      </c>
      <c r="F47" s="33">
        <f t="shared" si="8"/>
        <v>46222</v>
      </c>
      <c r="G47" s="33">
        <f>F47+16</f>
        <v>46238</v>
      </c>
      <c r="H47" s="33">
        <f t="shared" si="9"/>
        <v>46245</v>
      </c>
      <c r="I47" s="30">
        <f t="shared" si="10"/>
        <v>46248</v>
      </c>
    </row>
    <row r="48" spans="1:26" ht="19.350000000000001" customHeight="1" x14ac:dyDescent="0.3">
      <c r="B48" s="25" t="str">
        <f>B68</f>
        <v>KOTA LAWA</v>
      </c>
      <c r="C48" s="117" t="str">
        <f t="shared" ref="C48:C49" si="11">C68</f>
        <v>109N</v>
      </c>
      <c r="D48" s="33">
        <f t="shared" si="8"/>
        <v>46224</v>
      </c>
      <c r="E48" s="33">
        <f t="shared" si="8"/>
        <v>46224</v>
      </c>
      <c r="F48" s="33">
        <f t="shared" si="8"/>
        <v>46229</v>
      </c>
      <c r="G48" s="33">
        <f>F48+16</f>
        <v>46245</v>
      </c>
      <c r="H48" s="33">
        <f t="shared" si="9"/>
        <v>46252</v>
      </c>
      <c r="I48" s="30">
        <f t="shared" si="10"/>
        <v>46255</v>
      </c>
    </row>
    <row r="49" spans="2:11" ht="19.5" customHeight="1" thickBot="1" x14ac:dyDescent="0.35">
      <c r="B49" s="26" t="str">
        <f>B69</f>
        <v>OOCL CHICAGO</v>
      </c>
      <c r="C49" s="118" t="str">
        <f t="shared" si="11"/>
        <v>121N</v>
      </c>
      <c r="D49" s="28">
        <f t="shared" si="8"/>
        <v>46231</v>
      </c>
      <c r="E49" s="28">
        <f t="shared" si="8"/>
        <v>46231</v>
      </c>
      <c r="F49" s="28">
        <f t="shared" si="8"/>
        <v>46236</v>
      </c>
      <c r="G49" s="28">
        <f t="shared" ref="G49" si="12">F49+16</f>
        <v>46252</v>
      </c>
      <c r="H49" s="28">
        <f t="shared" si="9"/>
        <v>46259</v>
      </c>
      <c r="I49" s="31">
        <f t="shared" si="10"/>
        <v>46262</v>
      </c>
    </row>
    <row r="50" spans="2:11" ht="19.5" customHeight="1" x14ac:dyDescent="0.25">
      <c r="B50" s="164" t="s">
        <v>77</v>
      </c>
      <c r="C50" s="89"/>
      <c r="D50" s="143"/>
      <c r="E50" s="10"/>
      <c r="F50" s="3"/>
      <c r="G50" s="3"/>
      <c r="H50" s="3"/>
      <c r="I50" s="3"/>
    </row>
    <row r="51" spans="2:11" ht="19.5" customHeight="1" x14ac:dyDescent="0.3">
      <c r="B51" s="35"/>
      <c r="C51" s="36"/>
      <c r="D51" s="144"/>
      <c r="E51" s="24"/>
      <c r="F51" s="24"/>
      <c r="G51" s="24"/>
      <c r="H51" s="89"/>
      <c r="I51" s="89"/>
    </row>
    <row r="52" spans="2:11" ht="18.75" x14ac:dyDescent="0.3">
      <c r="B52" s="35"/>
      <c r="C52" s="36"/>
      <c r="D52" s="144"/>
      <c r="E52" s="24"/>
      <c r="F52" s="24"/>
      <c r="G52" s="24"/>
      <c r="H52" s="24"/>
      <c r="I52" s="8"/>
    </row>
    <row r="53" spans="2:11" ht="18.75" x14ac:dyDescent="0.3">
      <c r="B53" s="35"/>
      <c r="C53" s="36"/>
      <c r="D53" s="144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44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44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44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44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44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44"/>
      <c r="E59" s="24"/>
      <c r="F59" s="24"/>
      <c r="G59" s="24"/>
    </row>
    <row r="60" spans="2:11" ht="18.75" x14ac:dyDescent="0.3">
      <c r="B60" s="35"/>
      <c r="C60" s="36"/>
      <c r="D60" s="144"/>
      <c r="E60" s="24"/>
      <c r="F60" s="24"/>
      <c r="G60" s="24"/>
      <c r="H60" s="24"/>
      <c r="I60" s="8"/>
    </row>
    <row r="61" spans="2:11" x14ac:dyDescent="0.25">
      <c r="B61" s="266"/>
      <c r="C61" s="266"/>
      <c r="D61" s="266"/>
      <c r="E61" s="266"/>
      <c r="F61" s="266"/>
      <c r="G61" s="266"/>
      <c r="H61" s="266"/>
      <c r="I61" s="8"/>
    </row>
    <row r="62" spans="2:11" ht="25.5" customHeight="1" thickBot="1" x14ac:dyDescent="0.55000000000000004">
      <c r="B62" s="207" t="s">
        <v>14</v>
      </c>
      <c r="C62" s="207"/>
      <c r="D62" s="207"/>
      <c r="E62" s="207"/>
      <c r="F62" s="207"/>
      <c r="G62" s="207"/>
      <c r="H62" s="207"/>
      <c r="I62" s="11"/>
    </row>
    <row r="63" spans="2:11" ht="18.75" customHeight="1" x14ac:dyDescent="0.25">
      <c r="B63" s="247" t="s">
        <v>3</v>
      </c>
      <c r="C63" s="197" t="s">
        <v>4</v>
      </c>
      <c r="D63" s="157" t="s">
        <v>59</v>
      </c>
      <c r="E63" s="214" t="s">
        <v>5</v>
      </c>
      <c r="F63" s="214" t="s">
        <v>6</v>
      </c>
      <c r="G63" s="214" t="s">
        <v>15</v>
      </c>
      <c r="H63" s="214" t="s">
        <v>90</v>
      </c>
      <c r="I63" s="214" t="s">
        <v>91</v>
      </c>
      <c r="J63" s="214" t="s">
        <v>17</v>
      </c>
      <c r="K63" s="245"/>
    </row>
    <row r="64" spans="2:11" ht="18.75" customHeight="1" thickBot="1" x14ac:dyDescent="0.3">
      <c r="B64" s="248"/>
      <c r="C64" s="198"/>
      <c r="D64" s="158" t="s">
        <v>25</v>
      </c>
      <c r="E64" s="249"/>
      <c r="F64" s="249"/>
      <c r="G64" s="249"/>
      <c r="H64" s="249"/>
      <c r="I64" s="249"/>
      <c r="J64" s="249"/>
      <c r="K64" s="245"/>
    </row>
    <row r="65" spans="1:11" ht="18.75" x14ac:dyDescent="0.3">
      <c r="A65" s="69"/>
      <c r="B65" s="25" t="s">
        <v>72</v>
      </c>
      <c r="C65" s="117" t="s">
        <v>106</v>
      </c>
      <c r="D65" s="33">
        <f t="shared" ref="D65:D67" si="13">E65</f>
        <v>46203</v>
      </c>
      <c r="E65" s="33">
        <v>46203</v>
      </c>
      <c r="F65" s="33">
        <v>46209</v>
      </c>
      <c r="G65" s="33">
        <v>46223</v>
      </c>
      <c r="H65" s="33">
        <f t="shared" ref="H65:H70" si="14">F65+26</f>
        <v>46235</v>
      </c>
      <c r="I65" s="33">
        <f>F65+26</f>
        <v>46235</v>
      </c>
      <c r="J65" s="65">
        <f>F65+26</f>
        <v>46235</v>
      </c>
      <c r="K65" s="123"/>
    </row>
    <row r="66" spans="1:11" ht="19.5" customHeight="1" x14ac:dyDescent="0.3">
      <c r="A66" s="69"/>
      <c r="B66" s="25" t="s">
        <v>36</v>
      </c>
      <c r="C66" s="117" t="s">
        <v>111</v>
      </c>
      <c r="D66" s="33">
        <f t="shared" si="13"/>
        <v>46210</v>
      </c>
      <c r="E66" s="33">
        <v>46210</v>
      </c>
      <c r="F66" s="33">
        <v>46215</v>
      </c>
      <c r="G66" s="33">
        <v>46229</v>
      </c>
      <c r="H66" s="33">
        <f t="shared" si="14"/>
        <v>46241</v>
      </c>
      <c r="I66" s="33">
        <f>F66+26</f>
        <v>46241</v>
      </c>
      <c r="J66" s="30">
        <f t="shared" ref="J66:J70" si="15">F66+26</f>
        <v>46241</v>
      </c>
      <c r="K66" s="123"/>
    </row>
    <row r="67" spans="1:11" ht="19.5" customHeight="1" x14ac:dyDescent="0.3">
      <c r="A67" s="69"/>
      <c r="B67" s="25" t="s">
        <v>69</v>
      </c>
      <c r="C67" s="117" t="s">
        <v>122</v>
      </c>
      <c r="D67" s="33">
        <f t="shared" si="13"/>
        <v>46217</v>
      </c>
      <c r="E67" s="33">
        <v>46217</v>
      </c>
      <c r="F67" s="33">
        <v>46222</v>
      </c>
      <c r="G67" s="33">
        <v>46236</v>
      </c>
      <c r="H67" s="33">
        <f t="shared" si="14"/>
        <v>46248</v>
      </c>
      <c r="I67" s="33">
        <f t="shared" ref="I67:I70" si="16">F67+26</f>
        <v>46248</v>
      </c>
      <c r="J67" s="30">
        <f t="shared" si="15"/>
        <v>46248</v>
      </c>
      <c r="K67" s="123"/>
    </row>
    <row r="68" spans="1:11" ht="19.5" customHeight="1" x14ac:dyDescent="0.3">
      <c r="A68" s="69"/>
      <c r="B68" s="25" t="s">
        <v>100</v>
      </c>
      <c r="C68" s="117" t="s">
        <v>118</v>
      </c>
      <c r="D68" s="33">
        <f t="shared" ref="D68:D70" si="17">E68</f>
        <v>46224</v>
      </c>
      <c r="E68" s="33">
        <v>46224</v>
      </c>
      <c r="F68" s="33">
        <v>46229</v>
      </c>
      <c r="G68" s="33">
        <v>46243</v>
      </c>
      <c r="H68" s="33">
        <f t="shared" si="14"/>
        <v>46255</v>
      </c>
      <c r="I68" s="33">
        <f t="shared" si="16"/>
        <v>46255</v>
      </c>
      <c r="J68" s="30">
        <f t="shared" si="15"/>
        <v>46255</v>
      </c>
      <c r="K68" s="123"/>
    </row>
    <row r="69" spans="1:11" ht="19.5" customHeight="1" x14ac:dyDescent="0.3">
      <c r="A69" s="69"/>
      <c r="B69" s="25" t="s">
        <v>56</v>
      </c>
      <c r="C69" s="117" t="s">
        <v>119</v>
      </c>
      <c r="D69" s="33">
        <f t="shared" si="17"/>
        <v>46231</v>
      </c>
      <c r="E69" s="33">
        <v>46231</v>
      </c>
      <c r="F69" s="33">
        <v>46236</v>
      </c>
      <c r="G69" s="33">
        <v>46250</v>
      </c>
      <c r="H69" s="33">
        <f>F69+26</f>
        <v>46262</v>
      </c>
      <c r="I69" s="33">
        <f t="shared" si="16"/>
        <v>46262</v>
      </c>
      <c r="J69" s="30">
        <f t="shared" si="15"/>
        <v>46262</v>
      </c>
      <c r="K69" s="123"/>
    </row>
    <row r="70" spans="1:11" ht="19.5" customHeight="1" thickBot="1" x14ac:dyDescent="0.35">
      <c r="A70" s="162"/>
      <c r="B70" s="26" t="s">
        <v>72</v>
      </c>
      <c r="C70" s="118" t="s">
        <v>120</v>
      </c>
      <c r="D70" s="28">
        <f t="shared" si="17"/>
        <v>46238</v>
      </c>
      <c r="E70" s="28">
        <v>46238</v>
      </c>
      <c r="F70" s="28">
        <v>46243</v>
      </c>
      <c r="G70" s="28">
        <v>46257</v>
      </c>
      <c r="H70" s="28">
        <f t="shared" si="14"/>
        <v>46269</v>
      </c>
      <c r="I70" s="28">
        <f t="shared" si="16"/>
        <v>46269</v>
      </c>
      <c r="J70" s="31">
        <f t="shared" si="15"/>
        <v>46269</v>
      </c>
      <c r="K70" s="123"/>
    </row>
    <row r="71" spans="1:11" ht="18" customHeight="1" x14ac:dyDescent="0.3">
      <c r="B71" s="164" t="s">
        <v>77</v>
      </c>
      <c r="C71" s="36"/>
      <c r="D71" s="144"/>
      <c r="E71" s="24"/>
      <c r="F71" s="24"/>
      <c r="G71" s="24"/>
      <c r="H71" s="29"/>
      <c r="I71" s="34"/>
    </row>
    <row r="72" spans="1:11" ht="18" customHeight="1" x14ac:dyDescent="0.3">
      <c r="B72" s="165"/>
      <c r="C72" s="36"/>
      <c r="D72" s="144"/>
      <c r="E72" s="24"/>
      <c r="F72" s="24"/>
      <c r="G72" s="24"/>
      <c r="H72" s="29"/>
      <c r="I72" s="34"/>
    </row>
    <row r="73" spans="1:11" ht="33" customHeight="1" thickBot="1" x14ac:dyDescent="0.55000000000000004">
      <c r="B73" s="207" t="s">
        <v>80</v>
      </c>
      <c r="C73" s="207"/>
      <c r="D73" s="207"/>
      <c r="E73" s="207"/>
      <c r="F73" s="207"/>
      <c r="G73" s="207"/>
      <c r="H73" s="207"/>
      <c r="I73" s="11"/>
    </row>
    <row r="74" spans="1:11" ht="18" customHeight="1" x14ac:dyDescent="0.25">
      <c r="B74" s="234" t="s">
        <v>3</v>
      </c>
      <c r="C74" s="205" t="s">
        <v>4</v>
      </c>
      <c r="D74" s="157" t="s">
        <v>59</v>
      </c>
      <c r="E74" s="222" t="s">
        <v>5</v>
      </c>
      <c r="F74" s="224" t="s">
        <v>6</v>
      </c>
      <c r="G74" s="224" t="s">
        <v>15</v>
      </c>
      <c r="H74" s="224" t="s">
        <v>46</v>
      </c>
      <c r="I74" s="230" t="s">
        <v>93</v>
      </c>
      <c r="J74" s="232" t="s">
        <v>94</v>
      </c>
    </row>
    <row r="75" spans="1:11" ht="18" customHeight="1" thickBot="1" x14ac:dyDescent="0.3">
      <c r="B75" s="235"/>
      <c r="C75" s="209"/>
      <c r="D75" s="158" t="s">
        <v>25</v>
      </c>
      <c r="E75" s="236"/>
      <c r="F75" s="237"/>
      <c r="G75" s="237"/>
      <c r="H75" s="237"/>
      <c r="I75" s="231"/>
      <c r="J75" s="233"/>
    </row>
    <row r="76" spans="1:11" ht="18" customHeight="1" x14ac:dyDescent="0.3">
      <c r="B76" s="25" t="str">
        <f>B65</f>
        <v>JOGELA</v>
      </c>
      <c r="C76" s="117" t="str">
        <f t="shared" ref="C76:G81" si="18">C65</f>
        <v>214N</v>
      </c>
      <c r="D76" s="33">
        <f t="shared" si="18"/>
        <v>46203</v>
      </c>
      <c r="E76" s="33">
        <f t="shared" si="18"/>
        <v>46203</v>
      </c>
      <c r="F76" s="33">
        <f t="shared" si="18"/>
        <v>46209</v>
      </c>
      <c r="G76" s="33">
        <f t="shared" si="18"/>
        <v>46223</v>
      </c>
      <c r="H76" s="33">
        <f t="shared" ref="H76" si="19">F76+26</f>
        <v>46235</v>
      </c>
      <c r="I76" s="33">
        <f>F76+26</f>
        <v>46235</v>
      </c>
      <c r="J76" s="30">
        <f>G76+26</f>
        <v>46249</v>
      </c>
    </row>
    <row r="77" spans="1:11" ht="18" customHeight="1" x14ac:dyDescent="0.3">
      <c r="B77" s="25" t="str">
        <f>B66</f>
        <v>COSCO GENOA</v>
      </c>
      <c r="C77" s="117" t="str">
        <f t="shared" si="18"/>
        <v>102N</v>
      </c>
      <c r="D77" s="33">
        <f t="shared" si="18"/>
        <v>46210</v>
      </c>
      <c r="E77" s="33">
        <f t="shared" si="18"/>
        <v>46210</v>
      </c>
      <c r="F77" s="33">
        <f t="shared" si="18"/>
        <v>46215</v>
      </c>
      <c r="G77" s="33">
        <f t="shared" si="18"/>
        <v>46229</v>
      </c>
      <c r="H77" s="33">
        <f>F77+26</f>
        <v>46241</v>
      </c>
      <c r="I77" s="33">
        <f>F77+26</f>
        <v>46241</v>
      </c>
      <c r="J77" s="30">
        <f t="shared" ref="J77:J81" si="20">G77+26</f>
        <v>46255</v>
      </c>
    </row>
    <row r="78" spans="1:11" ht="18" customHeight="1" x14ac:dyDescent="0.3">
      <c r="B78" s="25" t="str">
        <f>B67</f>
        <v>OOCL PANAMA</v>
      </c>
      <c r="C78" s="117" t="str">
        <f t="shared" si="18"/>
        <v>334N</v>
      </c>
      <c r="D78" s="33">
        <f t="shared" si="18"/>
        <v>46217</v>
      </c>
      <c r="E78" s="33">
        <f t="shared" si="18"/>
        <v>46217</v>
      </c>
      <c r="F78" s="33">
        <f t="shared" si="18"/>
        <v>46222</v>
      </c>
      <c r="G78" s="33">
        <f t="shared" si="18"/>
        <v>46236</v>
      </c>
      <c r="H78" s="33">
        <f>F78+26</f>
        <v>46248</v>
      </c>
      <c r="I78" s="33">
        <f t="shared" ref="I78:I81" si="21">F78+26</f>
        <v>46248</v>
      </c>
      <c r="J78" s="30">
        <f t="shared" si="20"/>
        <v>46262</v>
      </c>
    </row>
    <row r="79" spans="1:11" ht="18" customHeight="1" x14ac:dyDescent="0.3">
      <c r="B79" s="25" t="str">
        <f t="shared" ref="B79:B81" si="22">B68</f>
        <v>KOTA LAWA</v>
      </c>
      <c r="C79" s="117" t="str">
        <f t="shared" si="18"/>
        <v>109N</v>
      </c>
      <c r="D79" s="33">
        <f t="shared" si="18"/>
        <v>46224</v>
      </c>
      <c r="E79" s="33">
        <f t="shared" si="18"/>
        <v>46224</v>
      </c>
      <c r="F79" s="33">
        <f t="shared" si="18"/>
        <v>46229</v>
      </c>
      <c r="G79" s="33">
        <f t="shared" si="18"/>
        <v>46243</v>
      </c>
      <c r="H79" s="33">
        <f>F79+26</f>
        <v>46255</v>
      </c>
      <c r="I79" s="33">
        <f t="shared" si="21"/>
        <v>46255</v>
      </c>
      <c r="J79" s="30">
        <f t="shared" si="20"/>
        <v>46269</v>
      </c>
    </row>
    <row r="80" spans="1:11" ht="18" customHeight="1" x14ac:dyDescent="0.3">
      <c r="B80" s="25" t="str">
        <f t="shared" si="22"/>
        <v>OOCL CHICAGO</v>
      </c>
      <c r="C80" s="117" t="str">
        <f t="shared" si="18"/>
        <v>121N</v>
      </c>
      <c r="D80" s="33">
        <f t="shared" si="18"/>
        <v>46231</v>
      </c>
      <c r="E80" s="33">
        <f t="shared" si="18"/>
        <v>46231</v>
      </c>
      <c r="F80" s="33">
        <f t="shared" si="18"/>
        <v>46236</v>
      </c>
      <c r="G80" s="33">
        <f t="shared" si="18"/>
        <v>46250</v>
      </c>
      <c r="H80" s="33">
        <f t="shared" ref="H80" si="23">F80+26</f>
        <v>46262</v>
      </c>
      <c r="I80" s="33">
        <f t="shared" si="21"/>
        <v>46262</v>
      </c>
      <c r="J80" s="30">
        <f t="shared" si="20"/>
        <v>46276</v>
      </c>
    </row>
    <row r="81" spans="2:10" ht="18" customHeight="1" thickBot="1" x14ac:dyDescent="0.35">
      <c r="B81" s="26" t="str">
        <f t="shared" si="22"/>
        <v>JOGELA</v>
      </c>
      <c r="C81" s="118" t="str">
        <f t="shared" si="18"/>
        <v>215N</v>
      </c>
      <c r="D81" s="28">
        <f t="shared" si="18"/>
        <v>46238</v>
      </c>
      <c r="E81" s="28">
        <f t="shared" si="18"/>
        <v>46238</v>
      </c>
      <c r="F81" s="28">
        <f t="shared" si="18"/>
        <v>46243</v>
      </c>
      <c r="G81" s="28">
        <f t="shared" si="18"/>
        <v>46257</v>
      </c>
      <c r="H81" s="28">
        <f>F81+26</f>
        <v>46269</v>
      </c>
      <c r="I81" s="28">
        <f t="shared" si="21"/>
        <v>46269</v>
      </c>
      <c r="J81" s="31">
        <f t="shared" si="20"/>
        <v>46283</v>
      </c>
    </row>
    <row r="82" spans="2:10" ht="18" customHeight="1" x14ac:dyDescent="0.3">
      <c r="B82" s="164" t="s">
        <v>77</v>
      </c>
      <c r="C82" s="36"/>
      <c r="D82" s="144"/>
      <c r="E82" s="24"/>
      <c r="F82" s="24"/>
      <c r="G82" s="24"/>
      <c r="H82" s="29"/>
      <c r="I82" s="34"/>
    </row>
    <row r="83" spans="2:10" ht="18" customHeight="1" x14ac:dyDescent="0.3">
      <c r="B83" s="164"/>
      <c r="C83" s="36"/>
      <c r="D83" s="144"/>
      <c r="E83" s="24"/>
      <c r="F83" s="24"/>
      <c r="G83" s="24"/>
      <c r="H83" s="29"/>
      <c r="I83" s="34"/>
    </row>
    <row r="84" spans="2:10" ht="32.25" customHeight="1" thickBot="1" x14ac:dyDescent="0.55000000000000004">
      <c r="B84" s="207" t="s">
        <v>81</v>
      </c>
      <c r="C84" s="207"/>
      <c r="D84" s="207"/>
      <c r="E84" s="207"/>
      <c r="F84" s="207"/>
      <c r="G84" s="207"/>
      <c r="H84" s="207"/>
      <c r="I84" s="11"/>
    </row>
    <row r="85" spans="2:10" ht="18" customHeight="1" x14ac:dyDescent="0.25">
      <c r="B85" s="234" t="s">
        <v>3</v>
      </c>
      <c r="C85" s="205" t="s">
        <v>4</v>
      </c>
      <c r="D85" s="157" t="s">
        <v>59</v>
      </c>
      <c r="E85" s="222" t="s">
        <v>5</v>
      </c>
      <c r="F85" s="224" t="s">
        <v>6</v>
      </c>
      <c r="G85" s="224" t="s">
        <v>15</v>
      </c>
      <c r="H85" s="224" t="s">
        <v>16</v>
      </c>
      <c r="I85" s="232" t="s">
        <v>92</v>
      </c>
      <c r="J85" s="3"/>
    </row>
    <row r="86" spans="2:10" ht="26.25" customHeight="1" thickBot="1" x14ac:dyDescent="0.3">
      <c r="B86" s="235"/>
      <c r="C86" s="209"/>
      <c r="D86" s="158" t="s">
        <v>25</v>
      </c>
      <c r="E86" s="236"/>
      <c r="F86" s="237"/>
      <c r="G86" s="237"/>
      <c r="H86" s="237"/>
      <c r="I86" s="233"/>
      <c r="J86" s="3"/>
    </row>
    <row r="87" spans="2:10" ht="18" customHeight="1" x14ac:dyDescent="0.3">
      <c r="B87" s="25" t="str">
        <f t="shared" ref="B87:C92" si="24">B65</f>
        <v>JOGELA</v>
      </c>
      <c r="C87" s="117" t="str">
        <f>C65</f>
        <v>214N</v>
      </c>
      <c r="D87" s="33">
        <f t="shared" ref="D87:D92" si="25">E87</f>
        <v>46203</v>
      </c>
      <c r="E87" s="33">
        <f>E65</f>
        <v>46203</v>
      </c>
      <c r="F87" s="33">
        <f>F65</f>
        <v>46209</v>
      </c>
      <c r="G87" s="33">
        <v>46110</v>
      </c>
      <c r="H87" s="33">
        <f>F87+26</f>
        <v>46235</v>
      </c>
      <c r="I87" s="65">
        <f>F87+26</f>
        <v>46235</v>
      </c>
      <c r="J87" s="3"/>
    </row>
    <row r="88" spans="2:10" ht="18" customHeight="1" x14ac:dyDescent="0.3">
      <c r="B88" s="25" t="str">
        <f t="shared" si="24"/>
        <v>COSCO GENOA</v>
      </c>
      <c r="C88" s="117" t="str">
        <f t="shared" si="24"/>
        <v>102N</v>
      </c>
      <c r="D88" s="33">
        <f t="shared" si="25"/>
        <v>46210</v>
      </c>
      <c r="E88" s="33">
        <f t="shared" ref="E88:F92" si="26">E66</f>
        <v>46210</v>
      </c>
      <c r="F88" s="33">
        <f>F66</f>
        <v>46215</v>
      </c>
      <c r="G88" s="33">
        <v>46117</v>
      </c>
      <c r="H88" s="33">
        <f>F88+26</f>
        <v>46241</v>
      </c>
      <c r="I88" s="30">
        <f t="shared" ref="I88:I92" si="27">F88+26</f>
        <v>46241</v>
      </c>
      <c r="J88" s="3"/>
    </row>
    <row r="89" spans="2:10" ht="18" customHeight="1" x14ac:dyDescent="0.3">
      <c r="B89" s="25" t="str">
        <f t="shared" si="24"/>
        <v>OOCL PANAMA</v>
      </c>
      <c r="C89" s="117" t="str">
        <f t="shared" si="24"/>
        <v>334N</v>
      </c>
      <c r="D89" s="33">
        <f t="shared" si="25"/>
        <v>46217</v>
      </c>
      <c r="E89" s="33">
        <f t="shared" si="26"/>
        <v>46217</v>
      </c>
      <c r="F89" s="33">
        <f t="shared" si="26"/>
        <v>46222</v>
      </c>
      <c r="G89" s="33">
        <v>46124</v>
      </c>
      <c r="H89" s="33">
        <f t="shared" ref="H89:H92" si="28">F89+26</f>
        <v>46248</v>
      </c>
      <c r="I89" s="30">
        <f t="shared" si="27"/>
        <v>46248</v>
      </c>
      <c r="J89" s="3"/>
    </row>
    <row r="90" spans="2:10" ht="18" customHeight="1" x14ac:dyDescent="0.3">
      <c r="B90" s="25" t="str">
        <f t="shared" si="24"/>
        <v>KOTA LAWA</v>
      </c>
      <c r="C90" s="117" t="str">
        <f t="shared" si="24"/>
        <v>109N</v>
      </c>
      <c r="D90" s="33">
        <f t="shared" si="25"/>
        <v>46224</v>
      </c>
      <c r="E90" s="33">
        <f t="shared" si="26"/>
        <v>46224</v>
      </c>
      <c r="F90" s="33">
        <f t="shared" si="26"/>
        <v>46229</v>
      </c>
      <c r="G90" s="33">
        <v>46131</v>
      </c>
      <c r="H90" s="33">
        <f t="shared" si="28"/>
        <v>46255</v>
      </c>
      <c r="I90" s="30">
        <f t="shared" si="27"/>
        <v>46255</v>
      </c>
      <c r="J90" s="3"/>
    </row>
    <row r="91" spans="2:10" ht="18" customHeight="1" x14ac:dyDescent="0.3">
      <c r="B91" s="25" t="str">
        <f t="shared" si="24"/>
        <v>OOCL CHICAGO</v>
      </c>
      <c r="C91" s="117" t="str">
        <f t="shared" si="24"/>
        <v>121N</v>
      </c>
      <c r="D91" s="33">
        <f t="shared" si="25"/>
        <v>46231</v>
      </c>
      <c r="E91" s="33">
        <f t="shared" si="26"/>
        <v>46231</v>
      </c>
      <c r="F91" s="33">
        <f t="shared" si="26"/>
        <v>46236</v>
      </c>
      <c r="G91" s="33">
        <v>46138</v>
      </c>
      <c r="H91" s="33">
        <f t="shared" si="28"/>
        <v>46262</v>
      </c>
      <c r="I91" s="30">
        <f t="shared" si="27"/>
        <v>46262</v>
      </c>
      <c r="J91" s="3"/>
    </row>
    <row r="92" spans="2:10" ht="18" customHeight="1" thickBot="1" x14ac:dyDescent="0.35">
      <c r="B92" s="26" t="str">
        <f t="shared" si="24"/>
        <v>JOGELA</v>
      </c>
      <c r="C92" s="118" t="str">
        <f t="shared" si="24"/>
        <v>215N</v>
      </c>
      <c r="D92" s="28">
        <f t="shared" si="25"/>
        <v>46238</v>
      </c>
      <c r="E92" s="28">
        <f t="shared" si="26"/>
        <v>46238</v>
      </c>
      <c r="F92" s="28">
        <f t="shared" si="26"/>
        <v>46243</v>
      </c>
      <c r="G92" s="28">
        <v>46145</v>
      </c>
      <c r="H92" s="28">
        <f t="shared" si="28"/>
        <v>46269</v>
      </c>
      <c r="I92" s="31">
        <f t="shared" si="27"/>
        <v>46269</v>
      </c>
      <c r="J92" s="3"/>
    </row>
    <row r="93" spans="2:10" ht="18" customHeight="1" x14ac:dyDescent="0.3">
      <c r="B93" s="164" t="s">
        <v>77</v>
      </c>
      <c r="C93" s="36"/>
      <c r="D93" s="144"/>
      <c r="E93" s="24"/>
      <c r="F93" s="24"/>
      <c r="G93" s="24"/>
      <c r="H93" s="29"/>
      <c r="I93" s="34"/>
    </row>
    <row r="94" spans="2:10" ht="18" customHeight="1" x14ac:dyDescent="0.3">
      <c r="B94" s="165"/>
      <c r="C94" s="36"/>
      <c r="D94" s="144"/>
      <c r="E94" s="24"/>
      <c r="F94" s="24"/>
      <c r="G94" s="24"/>
      <c r="H94" s="29"/>
      <c r="I94" s="34"/>
    </row>
    <row r="95" spans="2:10" ht="34.5" customHeight="1" thickBot="1" x14ac:dyDescent="0.55000000000000004">
      <c r="B95" s="207" t="s">
        <v>82</v>
      </c>
      <c r="C95" s="207"/>
      <c r="D95" s="207"/>
      <c r="E95" s="207"/>
      <c r="F95" s="207"/>
      <c r="G95" s="207"/>
      <c r="H95" s="207"/>
      <c r="I95" s="11"/>
    </row>
    <row r="96" spans="2:10" ht="18" customHeight="1" x14ac:dyDescent="0.25">
      <c r="B96" s="234" t="s">
        <v>3</v>
      </c>
      <c r="C96" s="205" t="s">
        <v>4</v>
      </c>
      <c r="D96" s="157" t="s">
        <v>59</v>
      </c>
      <c r="E96" s="222" t="s">
        <v>5</v>
      </c>
      <c r="F96" s="224" t="s">
        <v>6</v>
      </c>
      <c r="G96" s="224" t="s">
        <v>15</v>
      </c>
      <c r="H96" s="210" t="s">
        <v>55</v>
      </c>
      <c r="I96" s="210" t="s">
        <v>84</v>
      </c>
      <c r="J96" s="210" t="s">
        <v>85</v>
      </c>
    </row>
    <row r="97" spans="2:11" ht="18" customHeight="1" thickBot="1" x14ac:dyDescent="0.3">
      <c r="B97" s="263"/>
      <c r="C97" s="206"/>
      <c r="D97" s="169" t="s">
        <v>25</v>
      </c>
      <c r="E97" s="223"/>
      <c r="F97" s="225"/>
      <c r="G97" s="225"/>
      <c r="H97" s="216"/>
      <c r="I97" s="216"/>
      <c r="J97" s="216"/>
    </row>
    <row r="98" spans="2:11" ht="18" customHeight="1" x14ac:dyDescent="0.3">
      <c r="B98" s="92" t="str">
        <f>B65</f>
        <v>JOGELA</v>
      </c>
      <c r="C98" s="170" t="str">
        <f>C65</f>
        <v>214N</v>
      </c>
      <c r="D98" s="64">
        <f t="shared" ref="D98" si="29">E98</f>
        <v>46203</v>
      </c>
      <c r="E98" s="64">
        <f>E65</f>
        <v>46203</v>
      </c>
      <c r="F98" s="64">
        <f>F65</f>
        <v>46209</v>
      </c>
      <c r="G98" s="64">
        <f>G65</f>
        <v>46223</v>
      </c>
      <c r="H98" s="64">
        <f>F98+25</f>
        <v>46234</v>
      </c>
      <c r="I98" s="64">
        <f>F98+26</f>
        <v>46235</v>
      </c>
      <c r="J98" s="65">
        <f>F98+26</f>
        <v>46235</v>
      </c>
    </row>
    <row r="99" spans="2:11" ht="18" customHeight="1" x14ac:dyDescent="0.3">
      <c r="B99" s="25" t="str">
        <f t="shared" ref="B99:C103" si="30">B66</f>
        <v>COSCO GENOA</v>
      </c>
      <c r="C99" s="117" t="str">
        <f t="shared" si="30"/>
        <v>102N</v>
      </c>
      <c r="D99" s="33">
        <f>E99</f>
        <v>46210</v>
      </c>
      <c r="E99" s="33">
        <f t="shared" ref="E99:E103" si="31">E66</f>
        <v>46210</v>
      </c>
      <c r="F99" s="33">
        <f t="shared" ref="F99:F103" si="32">F66</f>
        <v>46215</v>
      </c>
      <c r="G99" s="33">
        <f>G66</f>
        <v>46229</v>
      </c>
      <c r="H99" s="33">
        <f>F99+25</f>
        <v>46240</v>
      </c>
      <c r="I99" s="33">
        <f t="shared" ref="I99:I103" si="33">F99+26</f>
        <v>46241</v>
      </c>
      <c r="J99" s="30">
        <f t="shared" ref="J99:J103" si="34">F99+26</f>
        <v>46241</v>
      </c>
    </row>
    <row r="100" spans="2:11" ht="18" customHeight="1" x14ac:dyDescent="0.3">
      <c r="B100" s="25" t="str">
        <f t="shared" si="30"/>
        <v>OOCL PANAMA</v>
      </c>
      <c r="C100" s="117" t="str">
        <f t="shared" si="30"/>
        <v>334N</v>
      </c>
      <c r="D100" s="33">
        <f>E100</f>
        <v>46217</v>
      </c>
      <c r="E100" s="33">
        <f t="shared" si="31"/>
        <v>46217</v>
      </c>
      <c r="F100" s="33">
        <f t="shared" si="32"/>
        <v>46222</v>
      </c>
      <c r="G100" s="33">
        <f>G67</f>
        <v>46236</v>
      </c>
      <c r="H100" s="33">
        <f>F100+25</f>
        <v>46247</v>
      </c>
      <c r="I100" s="33">
        <f t="shared" si="33"/>
        <v>46248</v>
      </c>
      <c r="J100" s="30">
        <f t="shared" si="34"/>
        <v>46248</v>
      </c>
    </row>
    <row r="101" spans="2:11" ht="18" customHeight="1" x14ac:dyDescent="0.3">
      <c r="B101" s="25" t="str">
        <f t="shared" si="30"/>
        <v>KOTA LAWA</v>
      </c>
      <c r="C101" s="117" t="str">
        <f t="shared" si="30"/>
        <v>109N</v>
      </c>
      <c r="D101" s="33">
        <f>E101</f>
        <v>46224</v>
      </c>
      <c r="E101" s="33">
        <f t="shared" si="31"/>
        <v>46224</v>
      </c>
      <c r="F101" s="33">
        <f t="shared" si="32"/>
        <v>46229</v>
      </c>
      <c r="G101" s="33">
        <f>G68</f>
        <v>46243</v>
      </c>
      <c r="H101" s="33">
        <f>F101+25</f>
        <v>46254</v>
      </c>
      <c r="I101" s="33">
        <f t="shared" si="33"/>
        <v>46255</v>
      </c>
      <c r="J101" s="30">
        <f t="shared" si="34"/>
        <v>46255</v>
      </c>
    </row>
    <row r="102" spans="2:11" ht="18" customHeight="1" x14ac:dyDescent="0.3">
      <c r="B102" s="25" t="str">
        <f t="shared" si="30"/>
        <v>OOCL CHICAGO</v>
      </c>
      <c r="C102" s="117" t="str">
        <f t="shared" si="30"/>
        <v>121N</v>
      </c>
      <c r="D102" s="33">
        <f>E102</f>
        <v>46231</v>
      </c>
      <c r="E102" s="33">
        <f t="shared" si="31"/>
        <v>46231</v>
      </c>
      <c r="F102" s="33">
        <f t="shared" si="32"/>
        <v>46236</v>
      </c>
      <c r="G102" s="33">
        <f>G69</f>
        <v>46250</v>
      </c>
      <c r="H102" s="33">
        <f>F102+25</f>
        <v>46261</v>
      </c>
      <c r="I102" s="33">
        <f t="shared" si="33"/>
        <v>46262</v>
      </c>
      <c r="J102" s="30">
        <f t="shared" si="34"/>
        <v>46262</v>
      </c>
    </row>
    <row r="103" spans="2:11" ht="18" customHeight="1" thickBot="1" x14ac:dyDescent="0.35">
      <c r="B103" s="26" t="str">
        <f t="shared" si="30"/>
        <v>JOGELA</v>
      </c>
      <c r="C103" s="118" t="str">
        <f t="shared" si="30"/>
        <v>215N</v>
      </c>
      <c r="D103" s="28">
        <f>E103</f>
        <v>46238</v>
      </c>
      <c r="E103" s="28">
        <f t="shared" si="31"/>
        <v>46238</v>
      </c>
      <c r="F103" s="28">
        <f t="shared" si="32"/>
        <v>46243</v>
      </c>
      <c r="G103" s="28">
        <f>G70</f>
        <v>46257</v>
      </c>
      <c r="H103" s="28">
        <f t="shared" ref="H103" si="35">F103+25</f>
        <v>46268</v>
      </c>
      <c r="I103" s="28">
        <f t="shared" si="33"/>
        <v>46269</v>
      </c>
      <c r="J103" s="31">
        <f t="shared" si="34"/>
        <v>46269</v>
      </c>
    </row>
    <row r="104" spans="2:11" ht="18" customHeight="1" x14ac:dyDescent="0.3">
      <c r="B104" s="164" t="s">
        <v>77</v>
      </c>
      <c r="C104" s="36"/>
      <c r="D104" s="144"/>
      <c r="E104" s="24"/>
      <c r="F104" s="24"/>
      <c r="G104" s="24"/>
      <c r="H104" s="29"/>
      <c r="I104" s="34"/>
    </row>
    <row r="105" spans="2:11" ht="18" hidden="1" customHeight="1" x14ac:dyDescent="0.3">
      <c r="B105" s="165"/>
      <c r="C105" s="36"/>
      <c r="D105" s="144"/>
      <c r="E105" s="24"/>
      <c r="F105" s="24"/>
      <c r="G105" s="24"/>
      <c r="H105" s="29"/>
      <c r="I105" s="34"/>
    </row>
    <row r="106" spans="2:11" ht="18" hidden="1" customHeight="1" x14ac:dyDescent="0.3">
      <c r="B106" s="165"/>
      <c r="C106" s="36"/>
      <c r="D106" s="144"/>
      <c r="E106" s="24"/>
      <c r="F106" s="24"/>
      <c r="G106" s="24"/>
      <c r="H106" s="29"/>
      <c r="I106" s="34"/>
    </row>
    <row r="107" spans="2:11" ht="18" hidden="1" customHeight="1" x14ac:dyDescent="0.3">
      <c r="B107" s="165"/>
      <c r="C107" s="36"/>
      <c r="D107" s="144"/>
      <c r="E107" s="24"/>
      <c r="F107" s="24"/>
      <c r="G107" s="24"/>
      <c r="H107" s="29"/>
      <c r="I107" s="34"/>
    </row>
    <row r="108" spans="2:11" ht="18" customHeight="1" x14ac:dyDescent="0.3">
      <c r="B108" s="165"/>
      <c r="C108" s="36"/>
      <c r="D108" s="144"/>
      <c r="E108" s="24"/>
      <c r="F108" s="24"/>
      <c r="G108" s="24"/>
      <c r="H108" s="29"/>
      <c r="I108" s="34"/>
    </row>
    <row r="109" spans="2:11" ht="18" customHeight="1" x14ac:dyDescent="0.3">
      <c r="B109" s="165"/>
      <c r="C109" s="36"/>
      <c r="D109" s="144"/>
      <c r="E109" s="24"/>
      <c r="F109" s="24"/>
      <c r="G109" s="24"/>
      <c r="H109" s="29"/>
      <c r="I109" s="34"/>
    </row>
    <row r="110" spans="2:11" ht="25.5" customHeight="1" thickBot="1" x14ac:dyDescent="0.55000000000000004">
      <c r="B110" s="202" t="s">
        <v>89</v>
      </c>
      <c r="C110" s="202"/>
      <c r="D110" s="202"/>
      <c r="E110" s="202"/>
      <c r="F110" s="202"/>
      <c r="G110" s="202"/>
      <c r="H110" s="202"/>
      <c r="I110" s="202"/>
    </row>
    <row r="111" spans="2:11" ht="18" customHeight="1" x14ac:dyDescent="0.25">
      <c r="B111" s="247" t="s">
        <v>3</v>
      </c>
      <c r="C111" s="197" t="s">
        <v>4</v>
      </c>
      <c r="D111" s="157" t="s">
        <v>59</v>
      </c>
      <c r="E111" s="214" t="s">
        <v>5</v>
      </c>
      <c r="F111" s="214" t="s">
        <v>6</v>
      </c>
      <c r="G111" s="214" t="s">
        <v>15</v>
      </c>
      <c r="H111" s="214" t="s">
        <v>41</v>
      </c>
      <c r="I111" s="214" t="s">
        <v>83</v>
      </c>
      <c r="J111" s="214" t="s">
        <v>40</v>
      </c>
      <c r="K111" s="214" t="s">
        <v>88</v>
      </c>
    </row>
    <row r="112" spans="2:11" ht="18" customHeight="1" thickBot="1" x14ac:dyDescent="0.3">
      <c r="B112" s="262"/>
      <c r="C112" s="199"/>
      <c r="D112" s="169" t="s">
        <v>25</v>
      </c>
      <c r="E112" s="215"/>
      <c r="F112" s="215"/>
      <c r="G112" s="215"/>
      <c r="H112" s="215"/>
      <c r="I112" s="215"/>
      <c r="J112" s="215"/>
      <c r="K112" s="215"/>
    </row>
    <row r="113" spans="2:11" ht="19.5" customHeight="1" x14ac:dyDescent="0.3">
      <c r="B113" s="92" t="str">
        <f t="shared" ref="B113:D118" si="36">B65</f>
        <v>JOGELA</v>
      </c>
      <c r="C113" s="170" t="str">
        <f t="shared" si="36"/>
        <v>214N</v>
      </c>
      <c r="D113" s="64">
        <f>D65</f>
        <v>46203</v>
      </c>
      <c r="E113" s="64">
        <f t="shared" ref="E113:G118" si="37">E65</f>
        <v>46203</v>
      </c>
      <c r="F113" s="64">
        <f t="shared" si="37"/>
        <v>46209</v>
      </c>
      <c r="G113" s="64">
        <f t="shared" si="37"/>
        <v>46223</v>
      </c>
      <c r="H113" s="64">
        <f>F113+28</f>
        <v>46237</v>
      </c>
      <c r="I113" s="64">
        <f>(F113)+28</f>
        <v>46237</v>
      </c>
      <c r="J113" s="64">
        <f>(F113)+38</f>
        <v>46247</v>
      </c>
      <c r="K113" s="65">
        <f>F113+52</f>
        <v>46261</v>
      </c>
    </row>
    <row r="114" spans="2:11" ht="18.75" x14ac:dyDescent="0.3">
      <c r="B114" s="25" t="str">
        <f t="shared" si="36"/>
        <v>COSCO GENOA</v>
      </c>
      <c r="C114" s="117" t="str">
        <f t="shared" si="36"/>
        <v>102N</v>
      </c>
      <c r="D114" s="33">
        <f t="shared" si="36"/>
        <v>46210</v>
      </c>
      <c r="E114" s="33">
        <f t="shared" si="37"/>
        <v>46210</v>
      </c>
      <c r="F114" s="33">
        <f t="shared" si="37"/>
        <v>46215</v>
      </c>
      <c r="G114" s="33">
        <f t="shared" si="37"/>
        <v>46229</v>
      </c>
      <c r="H114" s="33">
        <f t="shared" ref="H114:H118" si="38">F114+28</f>
        <v>46243</v>
      </c>
      <c r="I114" s="33">
        <f t="shared" ref="I114:I118" si="39">(F114)+28</f>
        <v>46243</v>
      </c>
      <c r="J114" s="33">
        <f t="shared" ref="J114:J118" si="40">(F114)+38</f>
        <v>46253</v>
      </c>
      <c r="K114" s="30">
        <f t="shared" ref="K114:K118" si="41">F114+52</f>
        <v>46267</v>
      </c>
    </row>
    <row r="115" spans="2:11" ht="19.5" customHeight="1" x14ac:dyDescent="0.3">
      <c r="B115" s="25" t="str">
        <f t="shared" si="36"/>
        <v>OOCL PANAMA</v>
      </c>
      <c r="C115" s="117" t="str">
        <f t="shared" si="36"/>
        <v>334N</v>
      </c>
      <c r="D115" s="33">
        <f t="shared" si="36"/>
        <v>46217</v>
      </c>
      <c r="E115" s="33">
        <f t="shared" si="37"/>
        <v>46217</v>
      </c>
      <c r="F115" s="33">
        <f t="shared" si="37"/>
        <v>46222</v>
      </c>
      <c r="G115" s="33">
        <f t="shared" si="37"/>
        <v>46236</v>
      </c>
      <c r="H115" s="33">
        <f t="shared" si="38"/>
        <v>46250</v>
      </c>
      <c r="I115" s="33">
        <f t="shared" si="39"/>
        <v>46250</v>
      </c>
      <c r="J115" s="33">
        <f t="shared" si="40"/>
        <v>46260</v>
      </c>
      <c r="K115" s="30">
        <f t="shared" si="41"/>
        <v>46274</v>
      </c>
    </row>
    <row r="116" spans="2:11" ht="19.5" customHeight="1" x14ac:dyDescent="0.3">
      <c r="B116" s="25" t="str">
        <f t="shared" si="36"/>
        <v>KOTA LAWA</v>
      </c>
      <c r="C116" s="117" t="str">
        <f t="shared" si="36"/>
        <v>109N</v>
      </c>
      <c r="D116" s="33">
        <f t="shared" si="36"/>
        <v>46224</v>
      </c>
      <c r="E116" s="33">
        <f t="shared" si="37"/>
        <v>46224</v>
      </c>
      <c r="F116" s="33">
        <f t="shared" si="37"/>
        <v>46229</v>
      </c>
      <c r="G116" s="33">
        <f t="shared" si="37"/>
        <v>46243</v>
      </c>
      <c r="H116" s="33">
        <f t="shared" si="38"/>
        <v>46257</v>
      </c>
      <c r="I116" s="33">
        <f t="shared" si="39"/>
        <v>46257</v>
      </c>
      <c r="J116" s="33">
        <f t="shared" si="40"/>
        <v>46267</v>
      </c>
      <c r="K116" s="30">
        <f t="shared" si="41"/>
        <v>46281</v>
      </c>
    </row>
    <row r="117" spans="2:11" ht="19.5" customHeight="1" x14ac:dyDescent="0.3">
      <c r="B117" s="25" t="str">
        <f t="shared" si="36"/>
        <v>OOCL CHICAGO</v>
      </c>
      <c r="C117" s="117" t="str">
        <f t="shared" si="36"/>
        <v>121N</v>
      </c>
      <c r="D117" s="33">
        <f t="shared" si="36"/>
        <v>46231</v>
      </c>
      <c r="E117" s="33">
        <f t="shared" si="37"/>
        <v>46231</v>
      </c>
      <c r="F117" s="33">
        <f t="shared" si="37"/>
        <v>46236</v>
      </c>
      <c r="G117" s="33">
        <f t="shared" si="37"/>
        <v>46250</v>
      </c>
      <c r="H117" s="33">
        <f t="shared" si="38"/>
        <v>46264</v>
      </c>
      <c r="I117" s="33">
        <f t="shared" si="39"/>
        <v>46264</v>
      </c>
      <c r="J117" s="33">
        <f t="shared" si="40"/>
        <v>46274</v>
      </c>
      <c r="K117" s="30">
        <f t="shared" si="41"/>
        <v>46288</v>
      </c>
    </row>
    <row r="118" spans="2:11" ht="19.5" customHeight="1" thickBot="1" x14ac:dyDescent="0.35">
      <c r="B118" s="26" t="str">
        <f t="shared" si="36"/>
        <v>JOGELA</v>
      </c>
      <c r="C118" s="118" t="str">
        <f t="shared" si="36"/>
        <v>215N</v>
      </c>
      <c r="D118" s="28">
        <f t="shared" si="36"/>
        <v>46238</v>
      </c>
      <c r="E118" s="28">
        <f t="shared" si="37"/>
        <v>46238</v>
      </c>
      <c r="F118" s="28">
        <f t="shared" si="37"/>
        <v>46243</v>
      </c>
      <c r="G118" s="28">
        <f t="shared" si="37"/>
        <v>46257</v>
      </c>
      <c r="H118" s="28">
        <f t="shared" si="38"/>
        <v>46271</v>
      </c>
      <c r="I118" s="28">
        <f t="shared" si="39"/>
        <v>46271</v>
      </c>
      <c r="J118" s="28">
        <f t="shared" si="40"/>
        <v>46281</v>
      </c>
      <c r="K118" s="31">
        <f t="shared" si="41"/>
        <v>46295</v>
      </c>
    </row>
    <row r="119" spans="2:11" ht="18" customHeight="1" x14ac:dyDescent="0.3">
      <c r="B119" s="164" t="s">
        <v>77</v>
      </c>
      <c r="C119" s="41"/>
      <c r="D119" s="62"/>
      <c r="E119" s="42"/>
      <c r="F119" s="43"/>
      <c r="G119" s="43"/>
      <c r="H119" s="43"/>
      <c r="I119" s="43"/>
    </row>
    <row r="120" spans="2:11" ht="25.5" customHeight="1" thickBot="1" x14ac:dyDescent="0.55000000000000004">
      <c r="B120" s="207" t="s">
        <v>18</v>
      </c>
      <c r="C120" s="207"/>
      <c r="D120" s="207"/>
      <c r="E120" s="207"/>
      <c r="F120" s="207"/>
      <c r="G120" s="207"/>
      <c r="H120" s="207"/>
      <c r="I120" s="207"/>
    </row>
    <row r="121" spans="2:11" ht="18" customHeight="1" x14ac:dyDescent="0.25">
      <c r="B121" s="234" t="s">
        <v>3</v>
      </c>
      <c r="C121" s="205" t="s">
        <v>4</v>
      </c>
      <c r="D121" s="157" t="s">
        <v>59</v>
      </c>
      <c r="E121" s="222" t="s">
        <v>5</v>
      </c>
      <c r="F121" s="224" t="s">
        <v>6</v>
      </c>
      <c r="G121" s="224" t="s">
        <v>15</v>
      </c>
      <c r="H121" s="224" t="s">
        <v>54</v>
      </c>
      <c r="I121" s="224" t="s">
        <v>43</v>
      </c>
      <c r="J121" s="210" t="s">
        <v>19</v>
      </c>
      <c r="K121" s="246"/>
    </row>
    <row r="122" spans="2:11" ht="24" customHeight="1" thickBot="1" x14ac:dyDescent="0.3">
      <c r="B122" s="235"/>
      <c r="C122" s="209"/>
      <c r="D122" s="158" t="s">
        <v>25</v>
      </c>
      <c r="E122" s="236"/>
      <c r="F122" s="237"/>
      <c r="G122" s="237"/>
      <c r="H122" s="237"/>
      <c r="I122" s="237"/>
      <c r="J122" s="211"/>
      <c r="K122" s="246"/>
    </row>
    <row r="123" spans="2:11" ht="19.5" customHeight="1" x14ac:dyDescent="0.3">
      <c r="B123" s="25" t="str">
        <f>B65</f>
        <v>JOGELA</v>
      </c>
      <c r="C123" s="117" t="str">
        <f t="shared" ref="C123:C128" si="42">C65</f>
        <v>214N</v>
      </c>
      <c r="D123" s="33">
        <f>+E123</f>
        <v>46203</v>
      </c>
      <c r="E123" s="33">
        <f>E65</f>
        <v>46203</v>
      </c>
      <c r="F123" s="33">
        <f t="shared" ref="E123:F128" si="43">F65</f>
        <v>46209</v>
      </c>
      <c r="G123" s="33">
        <f>G113</f>
        <v>46223</v>
      </c>
      <c r="H123" s="33">
        <f>F123+48</f>
        <v>46257</v>
      </c>
      <c r="I123" s="33">
        <f>F123+48</f>
        <v>46257</v>
      </c>
      <c r="J123" s="30">
        <f>G123+45</f>
        <v>46268</v>
      </c>
      <c r="K123" s="123"/>
    </row>
    <row r="124" spans="2:11" ht="19.5" customHeight="1" x14ac:dyDescent="0.3">
      <c r="B124" s="25" t="str">
        <f t="shared" ref="B124:B128" si="44">B66</f>
        <v>COSCO GENOA</v>
      </c>
      <c r="C124" s="117" t="str">
        <f t="shared" si="42"/>
        <v>102N</v>
      </c>
      <c r="D124" s="33">
        <f t="shared" ref="D124:D128" si="45">+E124</f>
        <v>46210</v>
      </c>
      <c r="E124" s="33">
        <f>E66</f>
        <v>46210</v>
      </c>
      <c r="F124" s="33">
        <f t="shared" si="43"/>
        <v>46215</v>
      </c>
      <c r="G124" s="33">
        <f>G114</f>
        <v>46229</v>
      </c>
      <c r="H124" s="33">
        <f t="shared" ref="H124:H128" si="46">F124+48</f>
        <v>46263</v>
      </c>
      <c r="I124" s="33">
        <f t="shared" ref="I124:I128" si="47">F124+48</f>
        <v>46263</v>
      </c>
      <c r="J124" s="30">
        <f t="shared" ref="J124:J128" si="48">G124+45</f>
        <v>46274</v>
      </c>
      <c r="K124" s="123"/>
    </row>
    <row r="125" spans="2:11" ht="19.5" customHeight="1" x14ac:dyDescent="0.3">
      <c r="B125" s="25" t="str">
        <f t="shared" si="44"/>
        <v>OOCL PANAMA</v>
      </c>
      <c r="C125" s="117" t="str">
        <f t="shared" si="42"/>
        <v>334N</v>
      </c>
      <c r="D125" s="33">
        <f t="shared" si="45"/>
        <v>46217</v>
      </c>
      <c r="E125" s="33">
        <f>E67</f>
        <v>46217</v>
      </c>
      <c r="F125" s="33">
        <f t="shared" si="43"/>
        <v>46222</v>
      </c>
      <c r="G125" s="33">
        <f t="shared" ref="G125" si="49">G115</f>
        <v>46236</v>
      </c>
      <c r="H125" s="33">
        <f t="shared" si="46"/>
        <v>46270</v>
      </c>
      <c r="I125" s="33">
        <f t="shared" si="47"/>
        <v>46270</v>
      </c>
      <c r="J125" s="30">
        <f t="shared" si="48"/>
        <v>46281</v>
      </c>
      <c r="K125" s="123"/>
    </row>
    <row r="126" spans="2:11" ht="19.5" customHeight="1" x14ac:dyDescent="0.3">
      <c r="B126" s="25" t="str">
        <f t="shared" si="44"/>
        <v>KOTA LAWA</v>
      </c>
      <c r="C126" s="117" t="str">
        <f t="shared" si="42"/>
        <v>109N</v>
      </c>
      <c r="D126" s="33">
        <f t="shared" si="45"/>
        <v>46224</v>
      </c>
      <c r="E126" s="33">
        <f>E68</f>
        <v>46224</v>
      </c>
      <c r="F126" s="33">
        <f t="shared" si="43"/>
        <v>46229</v>
      </c>
      <c r="G126" s="33">
        <f>G116</f>
        <v>46243</v>
      </c>
      <c r="H126" s="33">
        <f t="shared" si="46"/>
        <v>46277</v>
      </c>
      <c r="I126" s="33">
        <f t="shared" si="47"/>
        <v>46277</v>
      </c>
      <c r="J126" s="30">
        <f t="shared" si="48"/>
        <v>46288</v>
      </c>
      <c r="K126" s="123"/>
    </row>
    <row r="127" spans="2:11" ht="19.5" customHeight="1" x14ac:dyDescent="0.3">
      <c r="B127" s="25" t="str">
        <f t="shared" si="44"/>
        <v>OOCL CHICAGO</v>
      </c>
      <c r="C127" s="117" t="str">
        <f t="shared" si="42"/>
        <v>121N</v>
      </c>
      <c r="D127" s="33">
        <f t="shared" si="45"/>
        <v>46231</v>
      </c>
      <c r="E127" s="33">
        <f t="shared" si="43"/>
        <v>46231</v>
      </c>
      <c r="F127" s="33">
        <f t="shared" si="43"/>
        <v>46236</v>
      </c>
      <c r="G127" s="33">
        <f>G117</f>
        <v>46250</v>
      </c>
      <c r="H127" s="33">
        <f t="shared" si="46"/>
        <v>46284</v>
      </c>
      <c r="I127" s="33">
        <f t="shared" si="47"/>
        <v>46284</v>
      </c>
      <c r="J127" s="30">
        <f t="shared" si="48"/>
        <v>46295</v>
      </c>
      <c r="K127" s="123"/>
    </row>
    <row r="128" spans="2:11" ht="19.5" customHeight="1" thickBot="1" x14ac:dyDescent="0.35">
      <c r="B128" s="26" t="str">
        <f t="shared" si="44"/>
        <v>JOGELA</v>
      </c>
      <c r="C128" s="118" t="str">
        <f t="shared" si="42"/>
        <v>215N</v>
      </c>
      <c r="D128" s="28">
        <f t="shared" si="45"/>
        <v>46238</v>
      </c>
      <c r="E128" s="28">
        <f t="shared" si="43"/>
        <v>46238</v>
      </c>
      <c r="F128" s="28">
        <f t="shared" si="43"/>
        <v>46243</v>
      </c>
      <c r="G128" s="28">
        <f>G118</f>
        <v>46257</v>
      </c>
      <c r="H128" s="28">
        <f t="shared" si="46"/>
        <v>46291</v>
      </c>
      <c r="I128" s="28">
        <f t="shared" si="47"/>
        <v>46291</v>
      </c>
      <c r="J128" s="31">
        <f t="shared" si="48"/>
        <v>46302</v>
      </c>
      <c r="K128" s="123"/>
    </row>
    <row r="129" spans="2:11" ht="19.5" customHeight="1" x14ac:dyDescent="0.3">
      <c r="B129" s="164" t="s">
        <v>77</v>
      </c>
      <c r="C129" s="166"/>
      <c r="D129" s="123"/>
      <c r="E129" s="123"/>
      <c r="F129" s="123"/>
      <c r="G129" s="123"/>
      <c r="H129" s="123"/>
      <c r="I129" s="123"/>
      <c r="J129" s="123"/>
      <c r="K129" s="123"/>
    </row>
    <row r="130" spans="2:11" ht="38.25" customHeight="1" thickBot="1" x14ac:dyDescent="0.55000000000000004">
      <c r="B130" s="207" t="s">
        <v>20</v>
      </c>
      <c r="C130" s="207"/>
      <c r="D130" s="207"/>
      <c r="E130" s="207"/>
      <c r="F130" s="207"/>
      <c r="G130" s="207"/>
      <c r="H130" s="207"/>
      <c r="I130" s="207"/>
    </row>
    <row r="131" spans="2:11" ht="20.25" customHeight="1" x14ac:dyDescent="0.25">
      <c r="B131" s="234" t="s">
        <v>3</v>
      </c>
      <c r="C131" s="205" t="s">
        <v>4</v>
      </c>
      <c r="D131" s="157" t="s">
        <v>59</v>
      </c>
      <c r="E131" s="222" t="s">
        <v>5</v>
      </c>
      <c r="F131" s="224" t="s">
        <v>6</v>
      </c>
      <c r="G131" s="224" t="s">
        <v>15</v>
      </c>
      <c r="H131" s="224" t="s">
        <v>61</v>
      </c>
      <c r="I131" s="224" t="s">
        <v>62</v>
      </c>
      <c r="J131" s="210" t="s">
        <v>42</v>
      </c>
      <c r="K131" s="246"/>
    </row>
    <row r="132" spans="2:11" ht="20.100000000000001" customHeight="1" thickBot="1" x14ac:dyDescent="0.3">
      <c r="B132" s="235"/>
      <c r="C132" s="209"/>
      <c r="D132" s="158" t="s">
        <v>25</v>
      </c>
      <c r="E132" s="236"/>
      <c r="F132" s="237"/>
      <c r="G132" s="237"/>
      <c r="H132" s="237"/>
      <c r="I132" s="237"/>
      <c r="J132" s="211"/>
      <c r="K132" s="246"/>
    </row>
    <row r="133" spans="2:11" ht="19.5" customHeight="1" x14ac:dyDescent="0.3">
      <c r="B133" s="25" t="str">
        <f t="shared" ref="B133:C138" si="50">B65</f>
        <v>JOGELA</v>
      </c>
      <c r="C133" s="117" t="str">
        <f t="shared" si="50"/>
        <v>214N</v>
      </c>
      <c r="D133" s="33">
        <f>E133</f>
        <v>46203</v>
      </c>
      <c r="E133" s="33">
        <f t="shared" ref="E133:E138" si="51">E65</f>
        <v>46203</v>
      </c>
      <c r="F133" s="33">
        <f>F65</f>
        <v>46209</v>
      </c>
      <c r="G133" s="33">
        <f t="shared" ref="G133:G136" si="52">G123</f>
        <v>46223</v>
      </c>
      <c r="H133" s="33">
        <f>F133+42</f>
        <v>46251</v>
      </c>
      <c r="I133" s="33">
        <f t="shared" ref="I133:I138" si="53">F133+51</f>
        <v>46260</v>
      </c>
      <c r="J133" s="30">
        <f>F133+51</f>
        <v>46260</v>
      </c>
      <c r="K133" s="123"/>
    </row>
    <row r="134" spans="2:11" ht="19.5" customHeight="1" x14ac:dyDescent="0.3">
      <c r="B134" s="25" t="str">
        <f t="shared" si="50"/>
        <v>COSCO GENOA</v>
      </c>
      <c r="C134" s="117" t="str">
        <f t="shared" si="50"/>
        <v>102N</v>
      </c>
      <c r="D134" s="33">
        <f t="shared" ref="D134:D138" si="54">E134</f>
        <v>46210</v>
      </c>
      <c r="E134" s="33">
        <f>E66</f>
        <v>46210</v>
      </c>
      <c r="F134" s="33">
        <f t="shared" ref="F134:F138" si="55">F66</f>
        <v>46215</v>
      </c>
      <c r="G134" s="33">
        <f t="shared" si="52"/>
        <v>46229</v>
      </c>
      <c r="H134" s="33">
        <f t="shared" ref="H134:H138" si="56">F134+42</f>
        <v>46257</v>
      </c>
      <c r="I134" s="33">
        <f t="shared" si="53"/>
        <v>46266</v>
      </c>
      <c r="J134" s="30">
        <f>F134+51</f>
        <v>46266</v>
      </c>
      <c r="K134" s="123"/>
    </row>
    <row r="135" spans="2:11" ht="19.5" customHeight="1" x14ac:dyDescent="0.3">
      <c r="B135" s="25" t="str">
        <f t="shared" si="50"/>
        <v>OOCL PANAMA</v>
      </c>
      <c r="C135" s="117" t="str">
        <f t="shared" si="50"/>
        <v>334N</v>
      </c>
      <c r="D135" s="33">
        <f t="shared" si="54"/>
        <v>46217</v>
      </c>
      <c r="E135" s="33">
        <f t="shared" si="51"/>
        <v>46217</v>
      </c>
      <c r="F135" s="33">
        <f t="shared" si="55"/>
        <v>46222</v>
      </c>
      <c r="G135" s="33">
        <f t="shared" si="52"/>
        <v>46236</v>
      </c>
      <c r="H135" s="33">
        <f t="shared" si="56"/>
        <v>46264</v>
      </c>
      <c r="I135" s="33">
        <f t="shared" si="53"/>
        <v>46273</v>
      </c>
      <c r="J135" s="30">
        <f>F135+51</f>
        <v>46273</v>
      </c>
      <c r="K135" s="123"/>
    </row>
    <row r="136" spans="2:11" ht="19.5" customHeight="1" x14ac:dyDescent="0.3">
      <c r="B136" s="25" t="str">
        <f t="shared" si="50"/>
        <v>KOTA LAWA</v>
      </c>
      <c r="C136" s="117" t="str">
        <f t="shared" si="50"/>
        <v>109N</v>
      </c>
      <c r="D136" s="33">
        <f t="shared" si="54"/>
        <v>46224</v>
      </c>
      <c r="E136" s="33">
        <f t="shared" si="51"/>
        <v>46224</v>
      </c>
      <c r="F136" s="33">
        <f t="shared" si="55"/>
        <v>46229</v>
      </c>
      <c r="G136" s="33">
        <f t="shared" si="52"/>
        <v>46243</v>
      </c>
      <c r="H136" s="33">
        <f t="shared" si="56"/>
        <v>46271</v>
      </c>
      <c r="I136" s="33">
        <f t="shared" si="53"/>
        <v>46280</v>
      </c>
      <c r="J136" s="30">
        <f t="shared" ref="J136:J138" si="57">F136+51</f>
        <v>46280</v>
      </c>
      <c r="K136" s="123"/>
    </row>
    <row r="137" spans="2:11" ht="19.5" customHeight="1" x14ac:dyDescent="0.3">
      <c r="B137" s="25" t="str">
        <f t="shared" si="50"/>
        <v>OOCL CHICAGO</v>
      </c>
      <c r="C137" s="117" t="str">
        <f t="shared" si="50"/>
        <v>121N</v>
      </c>
      <c r="D137" s="33">
        <f t="shared" si="54"/>
        <v>46231</v>
      </c>
      <c r="E137" s="33">
        <f t="shared" si="51"/>
        <v>46231</v>
      </c>
      <c r="F137" s="33">
        <f t="shared" si="55"/>
        <v>46236</v>
      </c>
      <c r="G137" s="33">
        <f>G127</f>
        <v>46250</v>
      </c>
      <c r="H137" s="33">
        <f t="shared" si="56"/>
        <v>46278</v>
      </c>
      <c r="I137" s="33">
        <f t="shared" si="53"/>
        <v>46287</v>
      </c>
      <c r="J137" s="30">
        <f t="shared" si="57"/>
        <v>46287</v>
      </c>
      <c r="K137" s="123"/>
    </row>
    <row r="138" spans="2:11" ht="19.5" customHeight="1" thickBot="1" x14ac:dyDescent="0.35">
      <c r="B138" s="26" t="str">
        <f t="shared" si="50"/>
        <v>JOGELA</v>
      </c>
      <c r="C138" s="118" t="str">
        <f t="shared" si="50"/>
        <v>215N</v>
      </c>
      <c r="D138" s="28">
        <f t="shared" si="54"/>
        <v>46238</v>
      </c>
      <c r="E138" s="28">
        <f t="shared" si="51"/>
        <v>46238</v>
      </c>
      <c r="F138" s="28">
        <f t="shared" si="55"/>
        <v>46243</v>
      </c>
      <c r="G138" s="28">
        <f>G128</f>
        <v>46257</v>
      </c>
      <c r="H138" s="28">
        <f t="shared" si="56"/>
        <v>46285</v>
      </c>
      <c r="I138" s="28">
        <f t="shared" si="53"/>
        <v>46294</v>
      </c>
      <c r="J138" s="31">
        <f t="shared" si="57"/>
        <v>46294</v>
      </c>
      <c r="K138" s="123"/>
    </row>
    <row r="139" spans="2:11" ht="20.25" customHeight="1" x14ac:dyDescent="0.3">
      <c r="B139" s="164" t="s">
        <v>77</v>
      </c>
      <c r="C139" s="41"/>
      <c r="D139" s="62"/>
      <c r="E139" s="46"/>
      <c r="F139" s="43"/>
      <c r="G139" s="43"/>
      <c r="H139" s="43"/>
      <c r="I139" s="43"/>
    </row>
    <row r="140" spans="2:11" ht="20.25" customHeight="1" x14ac:dyDescent="0.3">
      <c r="B140" s="40"/>
      <c r="C140" s="41"/>
      <c r="D140" s="62"/>
      <c r="E140" s="46"/>
      <c r="F140" s="43"/>
      <c r="G140" s="43"/>
      <c r="H140" s="43"/>
      <c r="I140" s="43"/>
    </row>
    <row r="141" spans="2:11" ht="20.25" customHeight="1" x14ac:dyDescent="0.3">
      <c r="B141" s="40"/>
      <c r="C141" s="41"/>
      <c r="D141" s="62"/>
      <c r="E141" s="46"/>
      <c r="F141" s="43"/>
      <c r="G141" s="43"/>
      <c r="H141" s="43"/>
      <c r="I141" s="43"/>
    </row>
    <row r="142" spans="2:11" ht="20.25" customHeight="1" x14ac:dyDescent="0.3">
      <c r="B142" s="40"/>
      <c r="C142" s="41"/>
      <c r="D142" s="62"/>
      <c r="E142" s="46"/>
      <c r="F142" s="43"/>
      <c r="G142" s="43"/>
      <c r="H142" s="43"/>
      <c r="I142" s="43"/>
    </row>
    <row r="143" spans="2:11" ht="20.25" customHeight="1" x14ac:dyDescent="0.3">
      <c r="B143" s="40"/>
      <c r="C143" s="41"/>
      <c r="D143" s="62"/>
      <c r="E143" s="46"/>
      <c r="F143" s="43"/>
      <c r="G143" s="43"/>
      <c r="H143" s="43"/>
      <c r="I143" s="43"/>
    </row>
    <row r="144" spans="2:11" ht="20.25" customHeight="1" x14ac:dyDescent="0.3">
      <c r="B144" s="40"/>
      <c r="C144" s="41"/>
      <c r="D144" s="62"/>
      <c r="E144" s="46"/>
      <c r="F144" s="43"/>
      <c r="G144" s="43"/>
      <c r="H144" s="43"/>
      <c r="I144" s="43"/>
    </row>
    <row r="145" spans="2:10" ht="20.25" customHeight="1" x14ac:dyDescent="0.3">
      <c r="B145" s="40"/>
      <c r="C145" s="41"/>
      <c r="D145" s="62"/>
      <c r="E145" s="46"/>
      <c r="F145" s="43"/>
      <c r="G145" s="43"/>
      <c r="H145" s="43"/>
      <c r="I145" s="43"/>
    </row>
    <row r="146" spans="2:10" ht="20.25" customHeight="1" x14ac:dyDescent="0.3">
      <c r="B146" s="40"/>
      <c r="C146" s="41"/>
      <c r="D146" s="62"/>
      <c r="E146" s="46"/>
      <c r="F146" s="43"/>
      <c r="G146" s="43"/>
      <c r="H146" s="43"/>
      <c r="I146" s="43"/>
    </row>
    <row r="147" spans="2:10" ht="20.25" customHeight="1" x14ac:dyDescent="0.3">
      <c r="B147" s="40"/>
      <c r="C147" s="41"/>
      <c r="D147" s="62"/>
      <c r="E147" s="46"/>
      <c r="F147" s="43"/>
      <c r="G147" s="43"/>
      <c r="H147" s="43"/>
      <c r="I147" s="43"/>
    </row>
    <row r="148" spans="2:10" ht="12.75" customHeight="1" x14ac:dyDescent="0.2">
      <c r="B148" s="37"/>
      <c r="C148" s="38"/>
      <c r="D148" s="38"/>
      <c r="E148" s="39"/>
      <c r="F148" s="39"/>
      <c r="G148" s="29"/>
      <c r="H148" s="29"/>
      <c r="I148" s="11"/>
      <c r="J148" s="3"/>
    </row>
    <row r="149" spans="2:10" ht="24.75" customHeight="1" thickBot="1" x14ac:dyDescent="0.55000000000000004">
      <c r="B149" s="207" t="s">
        <v>34</v>
      </c>
      <c r="C149" s="207"/>
      <c r="D149" s="207"/>
      <c r="E149" s="207"/>
      <c r="F149" s="207"/>
      <c r="G149" s="207"/>
      <c r="H149" s="207"/>
      <c r="I149" s="207"/>
    </row>
    <row r="150" spans="2:10" ht="12.75" customHeight="1" x14ac:dyDescent="0.25">
      <c r="B150" s="234" t="s">
        <v>3</v>
      </c>
      <c r="C150" s="205" t="s">
        <v>4</v>
      </c>
      <c r="D150" s="157" t="s">
        <v>59</v>
      </c>
      <c r="E150" s="222" t="s">
        <v>5</v>
      </c>
      <c r="F150" s="224" t="s">
        <v>6</v>
      </c>
      <c r="G150" s="224" t="s">
        <v>22</v>
      </c>
      <c r="H150" s="210" t="s">
        <v>23</v>
      </c>
      <c r="I150" s="267"/>
      <c r="J150" s="246"/>
    </row>
    <row r="151" spans="2:10" ht="25.5" customHeight="1" thickBot="1" x14ac:dyDescent="0.3">
      <c r="B151" s="235"/>
      <c r="C151" s="209"/>
      <c r="D151" s="158" t="s">
        <v>25</v>
      </c>
      <c r="E151" s="236"/>
      <c r="F151" s="237"/>
      <c r="G151" s="237"/>
      <c r="H151" s="211"/>
      <c r="I151" s="268"/>
      <c r="J151" s="246"/>
    </row>
    <row r="152" spans="2:10" ht="19.5" customHeight="1" x14ac:dyDescent="0.3">
      <c r="B152" s="78" t="s">
        <v>71</v>
      </c>
      <c r="C152" s="180">
        <v>2613</v>
      </c>
      <c r="D152" s="83">
        <f>E152</f>
        <v>46204</v>
      </c>
      <c r="E152" s="83">
        <v>46204</v>
      </c>
      <c r="F152" s="83">
        <v>46211</v>
      </c>
      <c r="G152" s="83">
        <v>46217</v>
      </c>
      <c r="H152" s="16">
        <f>G152+17</f>
        <v>46234</v>
      </c>
      <c r="I152" s="24"/>
      <c r="J152" s="67"/>
    </row>
    <row r="153" spans="2:10" ht="19.5" customHeight="1" x14ac:dyDescent="0.3">
      <c r="B153" s="78" t="s">
        <v>70</v>
      </c>
      <c r="C153" s="180">
        <v>2613</v>
      </c>
      <c r="D153" s="83">
        <f>E153</f>
        <v>46211</v>
      </c>
      <c r="E153" s="83">
        <v>46211</v>
      </c>
      <c r="F153" s="83">
        <v>46218</v>
      </c>
      <c r="G153" s="83">
        <v>46224</v>
      </c>
      <c r="H153" s="124" t="s">
        <v>50</v>
      </c>
      <c r="I153" s="182"/>
      <c r="J153" s="67"/>
    </row>
    <row r="154" spans="2:10" ht="19.5" customHeight="1" x14ac:dyDescent="0.3">
      <c r="B154" s="78" t="s">
        <v>74</v>
      </c>
      <c r="C154" s="180">
        <v>2613</v>
      </c>
      <c r="D154" s="83">
        <f t="shared" ref="D154:D155" si="58">E154</f>
        <v>46218</v>
      </c>
      <c r="E154" s="83">
        <v>46218</v>
      </c>
      <c r="F154" s="83">
        <v>46225</v>
      </c>
      <c r="G154" s="83">
        <v>46231</v>
      </c>
      <c r="H154" s="16">
        <f>G154+17</f>
        <v>46248</v>
      </c>
      <c r="I154" s="24"/>
      <c r="J154" s="67"/>
    </row>
    <row r="155" spans="2:10" ht="19.5" customHeight="1" x14ac:dyDescent="0.3">
      <c r="B155" s="78" t="s">
        <v>68</v>
      </c>
      <c r="C155" s="180">
        <v>2615</v>
      </c>
      <c r="D155" s="83">
        <f t="shared" si="58"/>
        <v>46225</v>
      </c>
      <c r="E155" s="83">
        <v>46225</v>
      </c>
      <c r="F155" s="83">
        <v>46232</v>
      </c>
      <c r="G155" s="83">
        <v>46238</v>
      </c>
      <c r="H155" s="124" t="s">
        <v>50</v>
      </c>
      <c r="I155" s="182"/>
      <c r="J155" s="67"/>
    </row>
    <row r="156" spans="2:10" ht="19.5" customHeight="1" x14ac:dyDescent="0.3">
      <c r="B156" s="78" t="s">
        <v>71</v>
      </c>
      <c r="C156" s="180">
        <v>2615</v>
      </c>
      <c r="D156" s="83">
        <f>E156</f>
        <v>46244</v>
      </c>
      <c r="E156" s="83">
        <v>46244</v>
      </c>
      <c r="F156" s="83">
        <v>46239</v>
      </c>
      <c r="G156" s="83">
        <v>46245</v>
      </c>
      <c r="H156" s="16">
        <f>G156+17</f>
        <v>46262</v>
      </c>
      <c r="I156" s="24"/>
      <c r="J156" s="67"/>
    </row>
    <row r="157" spans="2:10" ht="19.5" customHeight="1" x14ac:dyDescent="0.3">
      <c r="B157" s="78" t="s">
        <v>70</v>
      </c>
      <c r="C157" s="180">
        <v>2615</v>
      </c>
      <c r="D157" s="83">
        <f>E157</f>
        <v>46239</v>
      </c>
      <c r="E157" s="83">
        <v>46239</v>
      </c>
      <c r="F157" s="83">
        <v>46246</v>
      </c>
      <c r="G157" s="83">
        <v>46252</v>
      </c>
      <c r="H157" s="124" t="s">
        <v>50</v>
      </c>
      <c r="I157" s="182"/>
      <c r="J157" s="67"/>
    </row>
    <row r="158" spans="2:10" ht="19.5" customHeight="1" x14ac:dyDescent="0.3">
      <c r="B158" s="78" t="s">
        <v>74</v>
      </c>
      <c r="C158" s="180">
        <v>2615</v>
      </c>
      <c r="D158" s="83">
        <v>46246</v>
      </c>
      <c r="E158" s="83">
        <v>46246</v>
      </c>
      <c r="F158" s="83">
        <v>46253</v>
      </c>
      <c r="G158" s="83">
        <v>46259</v>
      </c>
      <c r="H158" s="16">
        <f>G158+17</f>
        <v>46276</v>
      </c>
      <c r="I158" s="24"/>
      <c r="J158" s="67"/>
    </row>
    <row r="159" spans="2:10" ht="19.5" customHeight="1" thickBot="1" x14ac:dyDescent="0.35">
      <c r="B159" s="77" t="s">
        <v>68</v>
      </c>
      <c r="C159" s="32">
        <v>2617</v>
      </c>
      <c r="D159" s="18">
        <f>E159</f>
        <v>46253</v>
      </c>
      <c r="E159" s="18">
        <v>46253</v>
      </c>
      <c r="F159" s="18">
        <v>46260</v>
      </c>
      <c r="G159" s="18">
        <v>46266</v>
      </c>
      <c r="H159" s="298" t="s">
        <v>50</v>
      </c>
      <c r="I159" s="182"/>
      <c r="J159" s="67"/>
    </row>
    <row r="160" spans="2:10" ht="19.5" customHeight="1" x14ac:dyDescent="0.3">
      <c r="B160" s="164" t="s">
        <v>76</v>
      </c>
      <c r="C160" s="167"/>
      <c r="D160" s="67"/>
      <c r="E160" s="67"/>
      <c r="F160" s="67"/>
      <c r="G160" s="67"/>
      <c r="H160" s="168"/>
      <c r="I160" s="168"/>
      <c r="J160" s="67"/>
    </row>
    <row r="161" spans="2:9" ht="18" customHeight="1" x14ac:dyDescent="0.2">
      <c r="B161" s="37"/>
      <c r="C161" s="38"/>
      <c r="D161" s="38"/>
      <c r="E161" s="39"/>
      <c r="F161" s="39"/>
      <c r="G161" s="29"/>
      <c r="H161" s="29"/>
      <c r="I161" s="34"/>
    </row>
    <row r="162" spans="2:9" ht="18" customHeight="1" x14ac:dyDescent="0.2">
      <c r="B162" s="37"/>
      <c r="C162" s="38"/>
      <c r="D162" s="38"/>
      <c r="E162" s="39"/>
      <c r="F162" s="39"/>
      <c r="G162" s="29"/>
      <c r="H162" s="29"/>
      <c r="I162" s="34"/>
    </row>
    <row r="163" spans="2:9" ht="18" customHeight="1" x14ac:dyDescent="0.2">
      <c r="B163" s="37"/>
      <c r="C163" s="38"/>
      <c r="D163" s="38"/>
      <c r="E163" s="39"/>
      <c r="F163" s="39"/>
      <c r="G163" s="29"/>
      <c r="H163" s="29"/>
      <c r="I163" s="34"/>
    </row>
    <row r="164" spans="2:9" ht="18" customHeight="1" x14ac:dyDescent="0.2">
      <c r="B164" s="37"/>
      <c r="C164" s="38"/>
      <c r="D164" s="38"/>
      <c r="E164" s="39"/>
      <c r="F164" s="39"/>
      <c r="G164" s="29"/>
      <c r="H164" s="29"/>
      <c r="I164" s="34"/>
    </row>
    <row r="165" spans="2:9" ht="18" customHeight="1" x14ac:dyDescent="0.2">
      <c r="B165" s="37"/>
      <c r="C165" s="38"/>
      <c r="D165" s="38"/>
      <c r="E165" s="39"/>
      <c r="F165" s="39"/>
      <c r="G165" s="29"/>
      <c r="H165" s="29"/>
      <c r="I165" s="34"/>
    </row>
    <row r="166" spans="2:9" ht="18" customHeight="1" x14ac:dyDescent="0.2">
      <c r="B166" s="37"/>
      <c r="C166" s="38"/>
      <c r="D166" s="38"/>
      <c r="E166" s="39"/>
      <c r="F166" s="39"/>
      <c r="G166" s="29"/>
      <c r="H166" s="29"/>
      <c r="I166" s="34"/>
    </row>
    <row r="167" spans="2:9" ht="18" customHeight="1" x14ac:dyDescent="0.2">
      <c r="B167" s="37"/>
      <c r="C167" s="38"/>
      <c r="D167" s="38"/>
      <c r="E167" s="39"/>
      <c r="F167" s="39"/>
      <c r="G167" s="29"/>
      <c r="H167" s="29"/>
      <c r="I167" s="34"/>
    </row>
    <row r="168" spans="2:9" ht="18" customHeight="1" x14ac:dyDescent="0.2">
      <c r="B168" s="37"/>
      <c r="C168" s="38"/>
      <c r="D168" s="38"/>
      <c r="E168" s="39"/>
      <c r="F168" s="39"/>
      <c r="G168" s="29"/>
      <c r="H168" s="29"/>
      <c r="I168" s="34"/>
    </row>
    <row r="169" spans="2:9" ht="18" customHeight="1" x14ac:dyDescent="0.2">
      <c r="B169" s="37"/>
      <c r="C169" s="38"/>
      <c r="D169" s="38"/>
      <c r="E169" s="39"/>
      <c r="F169" s="39"/>
      <c r="G169" s="29"/>
      <c r="H169" s="29"/>
      <c r="I169" s="34"/>
    </row>
    <row r="170" spans="2:9" ht="18" customHeight="1" x14ac:dyDescent="0.2">
      <c r="B170" s="37"/>
      <c r="C170" s="38"/>
      <c r="D170" s="38"/>
      <c r="E170" s="39"/>
      <c r="F170" s="39"/>
      <c r="G170" s="29"/>
      <c r="H170" s="29"/>
      <c r="I170" s="44"/>
    </row>
    <row r="171" spans="2:9" ht="18" customHeight="1" x14ac:dyDescent="0.2">
      <c r="B171" s="37"/>
      <c r="C171" s="38"/>
      <c r="D171" s="38"/>
      <c r="E171" s="39"/>
      <c r="F171" s="39"/>
      <c r="G171" s="29"/>
      <c r="H171" s="29"/>
      <c r="I171" s="44"/>
    </row>
    <row r="172" spans="2:9" ht="18" customHeight="1" x14ac:dyDescent="0.2">
      <c r="B172" s="37"/>
      <c r="C172" s="47"/>
      <c r="D172" s="47"/>
      <c r="E172" s="39"/>
      <c r="F172" s="39"/>
      <c r="G172" s="29"/>
      <c r="H172" s="29"/>
      <c r="I172" s="44"/>
    </row>
    <row r="173" spans="2:9" ht="18" customHeight="1" x14ac:dyDescent="0.2">
      <c r="B173" s="37"/>
      <c r="C173" s="47"/>
      <c r="D173" s="47"/>
      <c r="E173" s="39"/>
      <c r="F173" s="39"/>
      <c r="G173" s="29"/>
      <c r="H173" s="29"/>
      <c r="I173" s="44"/>
    </row>
    <row r="174" spans="2:9" ht="18" customHeight="1" x14ac:dyDescent="0.25">
      <c r="B174" s="47"/>
      <c r="C174" s="47"/>
      <c r="D174" s="47"/>
      <c r="E174" s="8"/>
      <c r="F174" s="8"/>
      <c r="G174" s="8"/>
      <c r="H174" s="8"/>
      <c r="I174" s="8"/>
    </row>
    <row r="175" spans="2:9" ht="18" customHeight="1" x14ac:dyDescent="0.25">
      <c r="B175" s="47"/>
      <c r="C175" s="47"/>
      <c r="D175" s="47"/>
      <c r="E175" s="8"/>
      <c r="F175" s="8"/>
      <c r="G175" s="8"/>
      <c r="H175" s="8"/>
      <c r="I175" s="8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48"/>
      <c r="G182" s="48"/>
      <c r="H182" s="48"/>
      <c r="I182" s="48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265"/>
      <c r="G184" s="265"/>
      <c r="H184" s="265"/>
      <c r="I184" s="265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8" customHeight="1" x14ac:dyDescent="0.25">
      <c r="B186" s="6"/>
      <c r="C186" s="6"/>
      <c r="D186" s="6"/>
      <c r="E186" s="7"/>
      <c r="F186" s="81"/>
      <c r="G186" s="81"/>
      <c r="H186" s="81"/>
      <c r="I186" s="81"/>
    </row>
    <row r="187" spans="2:9" ht="18" customHeight="1" x14ac:dyDescent="0.25">
      <c r="B187" s="6"/>
      <c r="C187" s="6"/>
      <c r="D187" s="6"/>
      <c r="E187" s="7"/>
      <c r="F187" s="81"/>
      <c r="G187" s="81"/>
      <c r="H187" s="81"/>
      <c r="I187" s="81"/>
    </row>
    <row r="188" spans="2:9" ht="18" customHeight="1" x14ac:dyDescent="0.25">
      <c r="B188" s="6"/>
      <c r="C188" s="6"/>
      <c r="D188" s="6"/>
      <c r="E188" s="7"/>
      <c r="F188" s="264"/>
      <c r="G188" s="264"/>
      <c r="H188" s="264"/>
      <c r="I188" s="264"/>
    </row>
    <row r="189" spans="2:9" ht="18" customHeight="1" x14ac:dyDescent="0.25">
      <c r="B189" s="6"/>
      <c r="C189" s="6"/>
      <c r="D189" s="6"/>
      <c r="E189" s="7"/>
      <c r="F189" s="264"/>
      <c r="G189" s="264"/>
      <c r="H189" s="264"/>
      <c r="I189" s="264"/>
    </row>
    <row r="190" spans="2:9" ht="18" customHeight="1" x14ac:dyDescent="0.25">
      <c r="B190" s="6"/>
      <c r="C190" s="6"/>
      <c r="D190" s="6"/>
      <c r="E190" s="7"/>
      <c r="F190" s="7"/>
      <c r="G190" s="7"/>
      <c r="H190" s="7"/>
      <c r="I190" s="7"/>
    </row>
    <row r="191" spans="2:9" ht="18" customHeight="1" x14ac:dyDescent="0.25">
      <c r="B191" s="6"/>
      <c r="C191" s="6"/>
      <c r="D191" s="6"/>
      <c r="E191" s="7"/>
      <c r="F191" s="7"/>
      <c r="G191" s="7"/>
      <c r="H191" s="7"/>
      <c r="I191" s="7"/>
    </row>
    <row r="192" spans="2:9" ht="18" customHeight="1" x14ac:dyDescent="0.25">
      <c r="B192" s="6"/>
      <c r="C192" s="6"/>
      <c r="D192" s="6"/>
      <c r="E192" s="7"/>
      <c r="F192" s="7"/>
      <c r="G192" s="7"/>
      <c r="H192" s="7"/>
      <c r="I192" s="7"/>
    </row>
    <row r="193" spans="2:9" ht="18" customHeight="1" x14ac:dyDescent="0.25">
      <c r="B193" s="6"/>
      <c r="C193" s="6"/>
      <c r="D193" s="6"/>
      <c r="E193" s="7"/>
      <c r="F193" s="7"/>
      <c r="G193" s="7"/>
      <c r="H193" s="7"/>
      <c r="I193" s="7"/>
    </row>
    <row r="194" spans="2:9" ht="18" customHeight="1" x14ac:dyDescent="0.25">
      <c r="B194" s="6"/>
      <c r="C194" s="6"/>
      <c r="D194" s="6"/>
      <c r="E194" s="7"/>
      <c r="F194" s="7"/>
      <c r="G194" s="7"/>
      <c r="H194" s="7"/>
      <c r="I194" s="7"/>
    </row>
    <row r="195" spans="2:9" ht="18" customHeight="1" x14ac:dyDescent="0.25">
      <c r="B195" s="52"/>
      <c r="C195" s="6"/>
      <c r="D195" s="6"/>
      <c r="E195" s="7"/>
      <c r="F195" s="7"/>
      <c r="G195" s="7"/>
      <c r="H195" s="7"/>
      <c r="I195" s="7"/>
    </row>
    <row r="196" spans="2:9" ht="18" customHeight="1" x14ac:dyDescent="0.25">
      <c r="B196" s="52"/>
      <c r="C196" s="53"/>
      <c r="D196" s="53"/>
      <c r="E196" s="54"/>
      <c r="F196" s="54"/>
      <c r="G196" s="54"/>
      <c r="H196" s="54"/>
      <c r="I196" s="54"/>
    </row>
    <row r="197" spans="2:9" ht="18" customHeight="1" x14ac:dyDescent="0.25">
      <c r="B197" s="52"/>
      <c r="C197" s="53"/>
      <c r="D197" s="53"/>
      <c r="E197" s="54"/>
      <c r="F197" s="54"/>
      <c r="G197" s="54"/>
      <c r="H197" s="54"/>
      <c r="I197" s="54"/>
    </row>
    <row r="198" spans="2:9" ht="18" customHeight="1" x14ac:dyDescent="0.25">
      <c r="B198" s="52"/>
      <c r="C198" s="53"/>
      <c r="D198" s="53"/>
      <c r="E198" s="54"/>
      <c r="F198" s="54"/>
      <c r="G198" s="54"/>
      <c r="H198" s="54"/>
      <c r="I198" s="54"/>
    </row>
    <row r="199" spans="2:9" ht="18" customHeight="1" x14ac:dyDescent="0.25">
      <c r="B199" s="52"/>
      <c r="C199" s="53"/>
      <c r="D199" s="53"/>
      <c r="E199" s="54"/>
      <c r="F199" s="54"/>
      <c r="G199" s="54"/>
      <c r="H199" s="54"/>
      <c r="I199" s="54"/>
    </row>
    <row r="200" spans="2:9" ht="18" customHeight="1" x14ac:dyDescent="0.25">
      <c r="B200" s="52"/>
      <c r="C200" s="53"/>
      <c r="D200" s="53"/>
      <c r="E200" s="54"/>
      <c r="F200" s="54"/>
      <c r="G200" s="54"/>
      <c r="H200" s="54"/>
      <c r="I200" s="54"/>
    </row>
    <row r="201" spans="2:9" ht="18" customHeight="1" x14ac:dyDescent="0.25">
      <c r="B201" s="49"/>
      <c r="C201" s="50"/>
      <c r="D201" s="50"/>
      <c r="E201" s="51"/>
      <c r="F201" s="51"/>
      <c r="G201" s="51"/>
      <c r="H201" s="51"/>
      <c r="I201" s="7"/>
    </row>
    <row r="202" spans="2:9" ht="18" customHeight="1" x14ac:dyDescent="0.25">
      <c r="B202" s="49"/>
      <c r="C202" s="50"/>
      <c r="D202" s="50"/>
      <c r="E202" s="51"/>
      <c r="F202" s="51"/>
      <c r="G202" s="51"/>
      <c r="H202" s="51"/>
      <c r="I202" s="7"/>
    </row>
    <row r="203" spans="2:9" ht="18" customHeight="1" x14ac:dyDescent="0.25">
      <c r="B203" s="49"/>
      <c r="C203" s="50"/>
      <c r="D203" s="50"/>
      <c r="E203" s="51"/>
      <c r="F203" s="51"/>
      <c r="G203" s="51"/>
      <c r="H203" s="51"/>
      <c r="I203" s="7"/>
    </row>
    <row r="204" spans="2:9" ht="18" customHeight="1" x14ac:dyDescent="0.25">
      <c r="B204" s="6"/>
      <c r="C204" s="6"/>
      <c r="D204" s="6"/>
      <c r="E204" s="7"/>
      <c r="F204" s="7"/>
      <c r="G204" s="7"/>
      <c r="H204" s="7"/>
      <c r="I204" s="7"/>
    </row>
    <row r="205" spans="2:9" ht="18" customHeight="1" x14ac:dyDescent="0.25">
      <c r="B205" s="6"/>
      <c r="C205" s="6"/>
      <c r="D205" s="6"/>
      <c r="E205" s="7"/>
      <c r="F205" s="7"/>
      <c r="G205" s="7"/>
      <c r="H205" s="7"/>
      <c r="I205" s="7"/>
    </row>
    <row r="206" spans="2:9" ht="18" customHeight="1" x14ac:dyDescent="0.25">
      <c r="B206" s="6"/>
      <c r="C206" s="6"/>
      <c r="D206" s="6"/>
      <c r="E206" s="7"/>
      <c r="F206" s="7"/>
      <c r="G206" s="7"/>
      <c r="H206" s="7"/>
      <c r="I206" s="7"/>
    </row>
    <row r="207" spans="2:9" ht="18" customHeight="1" x14ac:dyDescent="0.25">
      <c r="B207" s="6"/>
      <c r="C207" s="6"/>
      <c r="D207" s="6"/>
      <c r="E207" s="7"/>
      <c r="F207" s="7"/>
      <c r="G207" s="7"/>
      <c r="H207" s="7"/>
      <c r="I207" s="7"/>
    </row>
    <row r="208" spans="2:9" ht="18" customHeight="1" x14ac:dyDescent="0.25">
      <c r="B208" s="6"/>
      <c r="C208" s="6"/>
      <c r="D208" s="6"/>
      <c r="E208" s="7"/>
      <c r="F208" s="7"/>
      <c r="G208" s="7"/>
      <c r="H208" s="7"/>
      <c r="I208" s="7"/>
    </row>
    <row r="209" spans="2:9" ht="18" customHeight="1" x14ac:dyDescent="0.25">
      <c r="B209" s="6"/>
      <c r="C209" s="6"/>
      <c r="D209" s="6"/>
      <c r="E209" s="7"/>
      <c r="F209" s="7"/>
      <c r="G209" s="7"/>
      <c r="H209" s="7"/>
      <c r="I209" s="7"/>
    </row>
    <row r="210" spans="2:9" ht="18" customHeight="1" x14ac:dyDescent="0.25">
      <c r="B210" s="6"/>
      <c r="C210" s="6"/>
      <c r="D210" s="6"/>
      <c r="E210" s="7"/>
      <c r="F210" s="7"/>
      <c r="G210" s="7"/>
      <c r="H210" s="7"/>
      <c r="I210" s="7"/>
    </row>
    <row r="211" spans="2:9" ht="18" customHeight="1" x14ac:dyDescent="0.25">
      <c r="B211" s="6"/>
      <c r="C211" s="6"/>
      <c r="D211" s="6"/>
      <c r="E211" s="7"/>
      <c r="F211" s="7"/>
      <c r="G211" s="7"/>
      <c r="H211" s="7"/>
      <c r="I211" s="7"/>
    </row>
    <row r="212" spans="2:9" ht="18" customHeight="1" x14ac:dyDescent="0.25">
      <c r="B212" s="6"/>
      <c r="C212" s="6"/>
      <c r="D212" s="6"/>
      <c r="E212" s="7"/>
      <c r="F212" s="7"/>
      <c r="G212" s="7"/>
      <c r="H212" s="7"/>
      <c r="I212" s="7"/>
    </row>
    <row r="213" spans="2:9" ht="18" customHeight="1" x14ac:dyDescent="0.25">
      <c r="B213" s="6"/>
      <c r="C213" s="6"/>
      <c r="D213" s="6"/>
      <c r="E213" s="7"/>
      <c r="F213" s="7"/>
      <c r="G213" s="7"/>
      <c r="H213" s="7"/>
      <c r="I213" s="7"/>
    </row>
    <row r="214" spans="2:9" ht="18" customHeight="1" x14ac:dyDescent="0.25">
      <c r="B214" s="6"/>
      <c r="C214" s="6"/>
      <c r="D214" s="6"/>
      <c r="E214" s="7"/>
      <c r="F214" s="7"/>
      <c r="G214" s="7"/>
      <c r="H214" s="7"/>
      <c r="I214" s="7"/>
    </row>
    <row r="215" spans="2:9" ht="18" customHeight="1" x14ac:dyDescent="0.25">
      <c r="B215" s="6"/>
      <c r="C215" s="6"/>
      <c r="D215" s="6"/>
      <c r="E215" s="7"/>
      <c r="F215" s="7"/>
      <c r="G215" s="7"/>
      <c r="H215" s="7"/>
      <c r="I215" s="7"/>
    </row>
    <row r="216" spans="2:9" ht="18" customHeight="1" x14ac:dyDescent="0.25">
      <c r="B216" s="6"/>
      <c r="C216" s="6"/>
      <c r="D216" s="6"/>
      <c r="E216" s="7"/>
      <c r="F216" s="7"/>
      <c r="G216" s="7"/>
      <c r="H216" s="7"/>
      <c r="I216" s="7"/>
    </row>
    <row r="217" spans="2:9" ht="12.75" customHeight="1" x14ac:dyDescent="0.25"/>
    <row r="218" spans="2:9" ht="12.75" customHeight="1" x14ac:dyDescent="0.25"/>
    <row r="227" ht="12.75" customHeight="1" x14ac:dyDescent="0.25"/>
    <row r="229" ht="12.75" customHeight="1" x14ac:dyDescent="0.25"/>
    <row r="235" ht="12.75" customHeight="1" x14ac:dyDescent="0.25"/>
    <row r="238" ht="12.75" customHeight="1" x14ac:dyDescent="0.25"/>
    <row r="243" ht="12.75" customHeight="1" x14ac:dyDescent="0.25"/>
    <row r="246" ht="12.75" customHeight="1" x14ac:dyDescent="0.25"/>
    <row r="252" ht="12.75" customHeight="1" x14ac:dyDescent="0.25"/>
  </sheetData>
  <mergeCells count="119">
    <mergeCell ref="J63:J64"/>
    <mergeCell ref="K63:K64"/>
    <mergeCell ref="J150:J151"/>
    <mergeCell ref="K111:K112"/>
    <mergeCell ref="K121:K122"/>
    <mergeCell ref="K131:K132"/>
    <mergeCell ref="J131:J132"/>
    <mergeCell ref="J121:J122"/>
    <mergeCell ref="J111:J112"/>
    <mergeCell ref="I131:I132"/>
    <mergeCell ref="F150:F151"/>
    <mergeCell ref="G150:G151"/>
    <mergeCell ref="H150:H151"/>
    <mergeCell ref="F189:I189"/>
    <mergeCell ref="F188:I188"/>
    <mergeCell ref="F184:I184"/>
    <mergeCell ref="B61:H61"/>
    <mergeCell ref="I150:I151"/>
    <mergeCell ref="B149:I149"/>
    <mergeCell ref="B150:B151"/>
    <mergeCell ref="C150:C151"/>
    <mergeCell ref="E150:E151"/>
    <mergeCell ref="B131:B132"/>
    <mergeCell ref="C131:C132"/>
    <mergeCell ref="F111:F112"/>
    <mergeCell ref="E111:E112"/>
    <mergeCell ref="I111:I112"/>
    <mergeCell ref="G111:G112"/>
    <mergeCell ref="E131:E132"/>
    <mergeCell ref="B62:H62"/>
    <mergeCell ref="B63:B64"/>
    <mergeCell ref="C63:C64"/>
    <mergeCell ref="E63:E64"/>
    <mergeCell ref="F63:F64"/>
    <mergeCell ref="G63:G64"/>
    <mergeCell ref="H63:H64"/>
    <mergeCell ref="F131:F132"/>
    <mergeCell ref="G131:G132"/>
    <mergeCell ref="H131:H132"/>
    <mergeCell ref="B130:I130"/>
    <mergeCell ref="B111:B112"/>
    <mergeCell ref="C111:C112"/>
    <mergeCell ref="C121:C122"/>
    <mergeCell ref="I63:I64"/>
    <mergeCell ref="B110:I110"/>
    <mergeCell ref="H121:H122"/>
    <mergeCell ref="B121:B122"/>
    <mergeCell ref="I121:I122"/>
    <mergeCell ref="H111:H112"/>
    <mergeCell ref="B120:I120"/>
    <mergeCell ref="E121:E122"/>
    <mergeCell ref="F121:F122"/>
    <mergeCell ref="G121:G122"/>
    <mergeCell ref="B73:H73"/>
    <mergeCell ref="B74:B75"/>
    <mergeCell ref="B95:H95"/>
    <mergeCell ref="B96:B97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A6:I6"/>
    <mergeCell ref="B36:B37"/>
    <mergeCell ref="C36:C37"/>
    <mergeCell ref="E36:E37"/>
    <mergeCell ref="B9:G9"/>
    <mergeCell ref="B10:B11"/>
    <mergeCell ref="C10:C11"/>
    <mergeCell ref="F10:F11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F36:F37"/>
    <mergeCell ref="G36:G37"/>
    <mergeCell ref="H36:H37"/>
    <mergeCell ref="H28:H29"/>
    <mergeCell ref="G28:G29"/>
    <mergeCell ref="C96:C97"/>
    <mergeCell ref="E96:E97"/>
    <mergeCell ref="F96:F97"/>
    <mergeCell ref="G96:G97"/>
    <mergeCell ref="H96:H97"/>
    <mergeCell ref="I96:I97"/>
    <mergeCell ref="J96:J97"/>
    <mergeCell ref="G10:G11"/>
    <mergeCell ref="D28:D29"/>
    <mergeCell ref="I74:I75"/>
    <mergeCell ref="J74:J75"/>
    <mergeCell ref="B84:H84"/>
    <mergeCell ref="B85:B86"/>
    <mergeCell ref="C85:C86"/>
    <mergeCell ref="E85:E86"/>
    <mergeCell ref="F85:F86"/>
    <mergeCell ref="G85:G86"/>
    <mergeCell ref="H85:H86"/>
    <mergeCell ref="I85:I86"/>
    <mergeCell ref="C74:C75"/>
    <mergeCell ref="E74:E75"/>
    <mergeCell ref="F74:F75"/>
    <mergeCell ref="G74:G75"/>
    <mergeCell ref="H74:H75"/>
  </mergeCells>
  <pageMargins left="0.70866141732283472" right="0.70866141732283472" top="0.39370078740157483" bottom="0.39370078740157483" header="0.31496062992125984" footer="0.31496062992125984"/>
  <pageSetup scale="43" orientation="portrait" r:id="rId1"/>
  <headerFooter differentFirst="1"/>
  <rowBreaks count="2" manualBreakCount="2">
    <brk id="56" max="16383" man="1"/>
    <brk id="143" max="16383" man="1"/>
  </rowBreaks>
  <ignoredErrors>
    <ignoredError sqref="D1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O189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2.140625" style="13" customWidth="1"/>
    <col min="2" max="2" width="25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9" width="15.28515625" style="2" customWidth="1"/>
    <col min="10" max="10" width="13" style="2" customWidth="1"/>
    <col min="11" max="11" width="12.42578125" style="2" customWidth="1"/>
    <col min="12" max="12" width="10.85546875" style="7" customWidth="1"/>
    <col min="13" max="13" width="1.7109375" style="10" customWidth="1"/>
    <col min="14" max="14" width="5" style="3" customWidth="1"/>
    <col min="15" max="16384" width="8.7109375" style="3"/>
  </cols>
  <sheetData>
    <row r="1" spans="1:15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5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5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5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5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5" s="20" customFormat="1" ht="45" x14ac:dyDescent="0.25">
      <c r="A6" s="217" t="s">
        <v>24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spans="1:15" s="20" customFormat="1" ht="45" x14ac:dyDescent="0.25">
      <c r="A7" s="217" t="s">
        <v>1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</row>
    <row r="8" spans="1:15" s="4" customFormat="1" ht="34.5" x14ac:dyDescent="0.25">
      <c r="A8" s="218" t="str">
        <f>MELBOURNE!A7</f>
        <v>23rd June 2026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88"/>
    </row>
    <row r="9" spans="1:15" s="134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35"/>
    </row>
    <row r="10" spans="1:15" ht="33" customHeight="1" thickBot="1" x14ac:dyDescent="0.55000000000000004">
      <c r="B10" s="202" t="s">
        <v>2</v>
      </c>
      <c r="C10" s="202"/>
      <c r="D10" s="202"/>
      <c r="E10" s="202"/>
      <c r="F10" s="202"/>
      <c r="G10" s="202"/>
      <c r="H10" s="202"/>
      <c r="I10" s="202"/>
      <c r="J10" s="202"/>
      <c r="K10" s="202"/>
      <c r="L10" s="202"/>
    </row>
    <row r="11" spans="1:15" ht="12.75" customHeight="1" thickBot="1" x14ac:dyDescent="0.3">
      <c r="B11" s="247" t="s">
        <v>3</v>
      </c>
      <c r="C11" s="197" t="s">
        <v>4</v>
      </c>
      <c r="D11" s="197" t="s">
        <v>57</v>
      </c>
      <c r="E11" s="197" t="s">
        <v>60</v>
      </c>
      <c r="F11" s="274" t="s">
        <v>5</v>
      </c>
      <c r="G11" s="274" t="s">
        <v>26</v>
      </c>
      <c r="H11" s="274" t="s">
        <v>7</v>
      </c>
      <c r="I11" s="274" t="s">
        <v>39</v>
      </c>
      <c r="J11" s="274" t="s">
        <v>51</v>
      </c>
      <c r="K11" s="274" t="s">
        <v>44</v>
      </c>
      <c r="L11" s="274" t="s">
        <v>52</v>
      </c>
      <c r="M11" s="242"/>
      <c r="N11" s="9"/>
      <c r="O11" s="10"/>
    </row>
    <row r="12" spans="1:15" ht="25.5" customHeight="1" thickBot="1" x14ac:dyDescent="0.3">
      <c r="B12" s="269"/>
      <c r="C12" s="271"/>
      <c r="D12" s="198"/>
      <c r="E12" s="198"/>
      <c r="F12" s="275"/>
      <c r="G12" s="275"/>
      <c r="H12" s="275"/>
      <c r="I12" s="275"/>
      <c r="J12" s="275"/>
      <c r="K12" s="275"/>
      <c r="L12" s="275"/>
      <c r="M12" s="242"/>
      <c r="N12" s="10"/>
      <c r="O12" s="10"/>
    </row>
    <row r="13" spans="1:15" s="14" customFormat="1" ht="19.350000000000001" customHeight="1" x14ac:dyDescent="0.25">
      <c r="A13" s="69"/>
      <c r="B13" s="93" t="s">
        <v>65</v>
      </c>
      <c r="C13" s="188" t="s">
        <v>99</v>
      </c>
      <c r="D13" s="126">
        <f t="shared" ref="D13:D18" si="0">F13-7</f>
        <v>46196</v>
      </c>
      <c r="E13" s="126">
        <f t="shared" ref="E13:E18" si="1">F13</f>
        <v>46203</v>
      </c>
      <c r="F13" s="126">
        <v>46203</v>
      </c>
      <c r="G13" s="126">
        <v>46210</v>
      </c>
      <c r="H13" s="126">
        <v>46232</v>
      </c>
      <c r="I13" s="126">
        <f t="shared" ref="I13:I17" si="2">(G13+28)</f>
        <v>46238</v>
      </c>
      <c r="J13" s="126">
        <f t="shared" ref="J13:J17" si="3">G13+29</f>
        <v>46239</v>
      </c>
      <c r="K13" s="126">
        <f t="shared" ref="K13:K17" si="4">(G13+30)</f>
        <v>46240</v>
      </c>
      <c r="L13" s="94">
        <f t="shared" ref="L13:L17" si="5">(H13+30)</f>
        <v>46262</v>
      </c>
      <c r="M13" s="12"/>
      <c r="N13" s="13"/>
      <c r="O13" s="10"/>
    </row>
    <row r="14" spans="1:15" s="14" customFormat="1" ht="19.5" customHeight="1" x14ac:dyDescent="0.25">
      <c r="A14" s="69"/>
      <c r="B14" s="93" t="s">
        <v>96</v>
      </c>
      <c r="C14" s="188" t="s">
        <v>104</v>
      </c>
      <c r="D14" s="126">
        <f t="shared" si="0"/>
        <v>46203</v>
      </c>
      <c r="E14" s="126">
        <f t="shared" si="1"/>
        <v>46210</v>
      </c>
      <c r="F14" s="126">
        <v>46210</v>
      </c>
      <c r="G14" s="126">
        <v>46217</v>
      </c>
      <c r="H14" s="126">
        <v>46239</v>
      </c>
      <c r="I14" s="126">
        <f t="shared" si="2"/>
        <v>46245</v>
      </c>
      <c r="J14" s="126">
        <f t="shared" si="3"/>
        <v>46246</v>
      </c>
      <c r="K14" s="126">
        <f t="shared" si="4"/>
        <v>46247</v>
      </c>
      <c r="L14" s="94">
        <f t="shared" si="5"/>
        <v>46269</v>
      </c>
      <c r="M14" s="12"/>
      <c r="N14" s="13"/>
      <c r="O14" s="13"/>
    </row>
    <row r="15" spans="1:15" s="14" customFormat="1" ht="19.5" customHeight="1" x14ac:dyDescent="0.25">
      <c r="A15" s="69"/>
      <c r="B15" s="93" t="s">
        <v>66</v>
      </c>
      <c r="C15" s="188" t="s">
        <v>109</v>
      </c>
      <c r="D15" s="126">
        <f t="shared" si="0"/>
        <v>46210</v>
      </c>
      <c r="E15" s="126">
        <f t="shared" si="1"/>
        <v>46217</v>
      </c>
      <c r="F15" s="126">
        <v>46217</v>
      </c>
      <c r="G15" s="126">
        <v>46224</v>
      </c>
      <c r="H15" s="126">
        <v>46246</v>
      </c>
      <c r="I15" s="126">
        <f t="shared" si="2"/>
        <v>46252</v>
      </c>
      <c r="J15" s="126">
        <f t="shared" si="3"/>
        <v>46253</v>
      </c>
      <c r="K15" s="126">
        <f t="shared" si="4"/>
        <v>46254</v>
      </c>
      <c r="L15" s="94">
        <f t="shared" si="5"/>
        <v>46276</v>
      </c>
      <c r="M15" s="12"/>
      <c r="N15" s="13"/>
      <c r="O15" s="13"/>
    </row>
    <row r="16" spans="1:15" s="14" customFormat="1" ht="19.5" customHeight="1" x14ac:dyDescent="0.25">
      <c r="A16" s="69"/>
      <c r="B16" s="93" t="s">
        <v>113</v>
      </c>
      <c r="C16" s="188" t="s">
        <v>114</v>
      </c>
      <c r="D16" s="126">
        <f t="shared" si="0"/>
        <v>46217</v>
      </c>
      <c r="E16" s="126">
        <f t="shared" si="1"/>
        <v>46224</v>
      </c>
      <c r="F16" s="126">
        <v>46224</v>
      </c>
      <c r="G16" s="126">
        <v>46231</v>
      </c>
      <c r="H16" s="126">
        <v>46253</v>
      </c>
      <c r="I16" s="126">
        <f t="shared" si="2"/>
        <v>46259</v>
      </c>
      <c r="J16" s="126">
        <f t="shared" si="3"/>
        <v>46260</v>
      </c>
      <c r="K16" s="126">
        <f t="shared" si="4"/>
        <v>46261</v>
      </c>
      <c r="L16" s="94">
        <f t="shared" si="5"/>
        <v>46283</v>
      </c>
      <c r="M16" s="12"/>
      <c r="N16" s="13"/>
      <c r="O16" s="13"/>
    </row>
    <row r="17" spans="1:15" s="14" customFormat="1" ht="19.350000000000001" customHeight="1" x14ac:dyDescent="0.25">
      <c r="A17" s="69"/>
      <c r="B17" s="93" t="s">
        <v>75</v>
      </c>
      <c r="C17" s="188" t="s">
        <v>121</v>
      </c>
      <c r="D17" s="126">
        <f t="shared" si="0"/>
        <v>46223</v>
      </c>
      <c r="E17" s="126">
        <f t="shared" si="1"/>
        <v>46230</v>
      </c>
      <c r="F17" s="126">
        <v>46230</v>
      </c>
      <c r="G17" s="126">
        <v>46238</v>
      </c>
      <c r="H17" s="126">
        <v>46260</v>
      </c>
      <c r="I17" s="126">
        <f t="shared" si="2"/>
        <v>46266</v>
      </c>
      <c r="J17" s="126">
        <f t="shared" si="3"/>
        <v>46267</v>
      </c>
      <c r="K17" s="126">
        <f t="shared" si="4"/>
        <v>46268</v>
      </c>
      <c r="L17" s="94">
        <f t="shared" si="5"/>
        <v>46290</v>
      </c>
      <c r="M17" s="12"/>
      <c r="N17" s="13"/>
      <c r="O17" s="13"/>
    </row>
    <row r="18" spans="1:15" s="14" customFormat="1" ht="19.350000000000001" customHeight="1" thickBot="1" x14ac:dyDescent="0.3">
      <c r="A18" s="69"/>
      <c r="B18" s="95" t="s">
        <v>73</v>
      </c>
      <c r="C18" s="141" t="s">
        <v>116</v>
      </c>
      <c r="D18" s="97">
        <f t="shared" si="0"/>
        <v>46238</v>
      </c>
      <c r="E18" s="97">
        <f t="shared" si="1"/>
        <v>46245</v>
      </c>
      <c r="F18" s="97">
        <v>46245</v>
      </c>
      <c r="G18" s="97">
        <v>46252</v>
      </c>
      <c r="H18" s="97">
        <v>46274</v>
      </c>
      <c r="I18" s="97">
        <f t="shared" ref="I18" si="6">(G18+28)</f>
        <v>46280</v>
      </c>
      <c r="J18" s="97">
        <f t="shared" ref="J18" si="7">G18+29</f>
        <v>46281</v>
      </c>
      <c r="K18" s="97">
        <f t="shared" ref="K18:L18" si="8">(G18+30)</f>
        <v>46282</v>
      </c>
      <c r="L18" s="98">
        <f t="shared" si="8"/>
        <v>46304</v>
      </c>
      <c r="M18" s="12"/>
      <c r="N18" s="13"/>
      <c r="O18" s="10"/>
    </row>
    <row r="19" spans="1:15" x14ac:dyDescent="0.2">
      <c r="B19" s="11"/>
      <c r="C19" s="11"/>
      <c r="D19" s="121"/>
      <c r="E19" s="121"/>
      <c r="F19" s="11"/>
      <c r="G19" s="11"/>
      <c r="H19" s="11"/>
      <c r="I19" s="11"/>
      <c r="J19" s="11"/>
      <c r="K19" s="11"/>
      <c r="L19" s="11"/>
    </row>
    <row r="20" spans="1:15" ht="32.25" thickBot="1" x14ac:dyDescent="0.55000000000000004">
      <c r="B20" s="272" t="s">
        <v>27</v>
      </c>
      <c r="C20" s="272"/>
      <c r="D20" s="272"/>
      <c r="E20" s="272"/>
      <c r="F20" s="272"/>
      <c r="G20" s="272"/>
      <c r="H20" s="272"/>
      <c r="I20" s="172"/>
      <c r="J20" s="11"/>
      <c r="K20" s="11"/>
      <c r="L20" s="11"/>
    </row>
    <row r="21" spans="1:15" ht="19.5" customHeight="1" thickBot="1" x14ac:dyDescent="0.25">
      <c r="B21" s="203" t="s">
        <v>3</v>
      </c>
      <c r="C21" s="197" t="s">
        <v>4</v>
      </c>
      <c r="D21" s="197" t="s">
        <v>57</v>
      </c>
      <c r="E21" s="197" t="s">
        <v>60</v>
      </c>
      <c r="F21" s="214" t="s">
        <v>25</v>
      </c>
      <c r="G21" s="214" t="s">
        <v>26</v>
      </c>
      <c r="H21" s="214" t="s">
        <v>15</v>
      </c>
      <c r="I21" s="214" t="s">
        <v>9</v>
      </c>
      <c r="J21" s="175"/>
      <c r="K21" s="11"/>
      <c r="L21" s="11"/>
      <c r="M21" s="11"/>
      <c r="N21" s="10"/>
    </row>
    <row r="22" spans="1:15" ht="18.75" thickBot="1" x14ac:dyDescent="0.25">
      <c r="B22" s="269"/>
      <c r="C22" s="198"/>
      <c r="D22" s="198"/>
      <c r="E22" s="198"/>
      <c r="F22" s="249"/>
      <c r="G22" s="249"/>
      <c r="H22" s="249"/>
      <c r="I22" s="215"/>
      <c r="J22" s="175"/>
      <c r="K22" s="11"/>
      <c r="L22" s="11"/>
      <c r="M22" s="11"/>
      <c r="N22" s="10"/>
    </row>
    <row r="23" spans="1:15" ht="19.5" customHeight="1" x14ac:dyDescent="0.3">
      <c r="B23" s="21" t="s">
        <v>67</v>
      </c>
      <c r="C23" s="148" t="s">
        <v>101</v>
      </c>
      <c r="D23" s="83">
        <f t="shared" ref="D23:D26" si="9">F23-7</f>
        <v>46192</v>
      </c>
      <c r="E23" s="83">
        <f t="shared" ref="E23:E26" si="10">F23</f>
        <v>46199</v>
      </c>
      <c r="F23" s="33">
        <v>46199</v>
      </c>
      <c r="G23" s="33">
        <v>46209</v>
      </c>
      <c r="H23" s="33">
        <v>46221</v>
      </c>
      <c r="I23" s="171">
        <f>G23+26</f>
        <v>46235</v>
      </c>
      <c r="J23" s="176"/>
      <c r="K23" s="11"/>
      <c r="L23" s="11"/>
      <c r="M23" s="11"/>
      <c r="N23" s="10"/>
    </row>
    <row r="24" spans="1:15" ht="19.5" customHeight="1" x14ac:dyDescent="0.3">
      <c r="B24" s="21" t="s">
        <v>102</v>
      </c>
      <c r="C24" s="148" t="s">
        <v>103</v>
      </c>
      <c r="D24" s="83">
        <f t="shared" si="9"/>
        <v>46199</v>
      </c>
      <c r="E24" s="83">
        <f t="shared" si="10"/>
        <v>46206</v>
      </c>
      <c r="F24" s="33">
        <v>46206</v>
      </c>
      <c r="G24" s="33">
        <v>46213</v>
      </c>
      <c r="H24" s="33">
        <v>46227</v>
      </c>
      <c r="I24" s="102">
        <f>G24+26</f>
        <v>46239</v>
      </c>
      <c r="J24" s="176"/>
      <c r="K24" s="11"/>
      <c r="L24" s="11"/>
      <c r="M24" s="11"/>
      <c r="N24" s="10"/>
    </row>
    <row r="25" spans="1:15" ht="19.5" customHeight="1" x14ac:dyDescent="0.3">
      <c r="B25" s="21" t="s">
        <v>35</v>
      </c>
      <c r="C25" s="148" t="s">
        <v>110</v>
      </c>
      <c r="D25" s="83">
        <f t="shared" si="9"/>
        <v>46209</v>
      </c>
      <c r="E25" s="83">
        <f t="shared" si="10"/>
        <v>46216</v>
      </c>
      <c r="F25" s="33">
        <v>46216</v>
      </c>
      <c r="G25" s="33">
        <v>46224</v>
      </c>
      <c r="H25" s="33">
        <v>46236</v>
      </c>
      <c r="I25" s="102">
        <f>G25+26</f>
        <v>46250</v>
      </c>
      <c r="J25" s="176"/>
      <c r="K25" s="11"/>
      <c r="L25" s="11"/>
      <c r="M25" s="11"/>
      <c r="N25" s="10"/>
    </row>
    <row r="26" spans="1:15" ht="19.5" customHeight="1" thickBot="1" x14ac:dyDescent="0.35">
      <c r="B26" s="22" t="s">
        <v>49</v>
      </c>
      <c r="C26" s="149" t="s">
        <v>112</v>
      </c>
      <c r="D26" s="18">
        <f t="shared" si="9"/>
        <v>46213</v>
      </c>
      <c r="E26" s="18">
        <f t="shared" si="10"/>
        <v>46220</v>
      </c>
      <c r="F26" s="28">
        <v>46220</v>
      </c>
      <c r="G26" s="28">
        <v>46229</v>
      </c>
      <c r="H26" s="28">
        <v>46241</v>
      </c>
      <c r="I26" s="103">
        <f>G26+26</f>
        <v>46255</v>
      </c>
      <c r="J26" s="176"/>
      <c r="K26" s="11"/>
      <c r="L26" s="11"/>
      <c r="M26" s="11"/>
      <c r="N26" s="10"/>
    </row>
    <row r="27" spans="1:15" x14ac:dyDescent="0.2">
      <c r="B27" s="266"/>
      <c r="C27" s="266"/>
      <c r="D27" s="266"/>
      <c r="E27" s="266"/>
      <c r="F27" s="266"/>
      <c r="G27" s="266"/>
      <c r="H27" s="266"/>
      <c r="I27" s="163"/>
      <c r="J27" s="23"/>
      <c r="K27" s="11"/>
      <c r="L27" s="8"/>
    </row>
    <row r="28" spans="1:15" ht="32.25" thickBot="1" x14ac:dyDescent="0.55000000000000004">
      <c r="B28" s="207" t="s">
        <v>14</v>
      </c>
      <c r="C28" s="207"/>
      <c r="D28" s="207"/>
      <c r="E28" s="207"/>
      <c r="F28" s="207"/>
      <c r="G28" s="207"/>
      <c r="H28" s="207"/>
      <c r="I28" s="207"/>
      <c r="J28" s="207"/>
      <c r="K28" s="207"/>
      <c r="L28" s="11"/>
    </row>
    <row r="29" spans="1:15" ht="12.75" customHeight="1" thickBot="1" x14ac:dyDescent="0.3">
      <c r="B29" s="203" t="s">
        <v>3</v>
      </c>
      <c r="C29" s="205" t="s">
        <v>4</v>
      </c>
      <c r="D29" s="197" t="s">
        <v>57</v>
      </c>
      <c r="E29" s="197" t="s">
        <v>60</v>
      </c>
      <c r="F29" s="210" t="s">
        <v>25</v>
      </c>
      <c r="G29" s="210" t="s">
        <v>26</v>
      </c>
      <c r="H29" s="210" t="s">
        <v>15</v>
      </c>
      <c r="I29" s="210" t="s">
        <v>46</v>
      </c>
      <c r="J29" s="210" t="s">
        <v>16</v>
      </c>
      <c r="K29" s="210" t="s">
        <v>17</v>
      </c>
      <c r="L29" s="8"/>
      <c r="M29" s="3"/>
    </row>
    <row r="30" spans="1:15" ht="25.5" customHeight="1" thickBot="1" x14ac:dyDescent="0.3">
      <c r="B30" s="269"/>
      <c r="C30" s="271"/>
      <c r="D30" s="198"/>
      <c r="E30" s="198"/>
      <c r="F30" s="270"/>
      <c r="G30" s="270"/>
      <c r="H30" s="270"/>
      <c r="I30" s="270"/>
      <c r="J30" s="270"/>
      <c r="K30" s="270"/>
      <c r="L30" s="8"/>
      <c r="M30" s="3"/>
    </row>
    <row r="31" spans="1:15" ht="19.5" customHeight="1" x14ac:dyDescent="0.3">
      <c r="A31" s="70"/>
      <c r="B31" s="21" t="s">
        <v>67</v>
      </c>
      <c r="C31" s="148" t="s">
        <v>101</v>
      </c>
      <c r="D31" s="83">
        <f t="shared" ref="D31:D35" si="11">F31-7</f>
        <v>46196</v>
      </c>
      <c r="E31" s="83">
        <v>46203</v>
      </c>
      <c r="F31" s="33">
        <v>46203</v>
      </c>
      <c r="G31" s="33">
        <v>46210</v>
      </c>
      <c r="H31" s="33">
        <v>46222</v>
      </c>
      <c r="I31" s="33">
        <f t="shared" ref="I31:I36" si="12">G31+27</f>
        <v>46237</v>
      </c>
      <c r="J31" s="33">
        <f t="shared" ref="J31:J36" si="13">G31+25</f>
        <v>46235</v>
      </c>
      <c r="K31" s="30">
        <f t="shared" ref="K31:K36" si="14">G31+28</f>
        <v>46238</v>
      </c>
      <c r="L31" s="10"/>
      <c r="M31" s="3"/>
    </row>
    <row r="32" spans="1:15" ht="19.5" customHeight="1" x14ac:dyDescent="0.3">
      <c r="A32" s="70"/>
      <c r="B32" s="21" t="s">
        <v>102</v>
      </c>
      <c r="C32" s="148" t="s">
        <v>103</v>
      </c>
      <c r="D32" s="83">
        <f t="shared" si="11"/>
        <v>46199</v>
      </c>
      <c r="E32" s="83">
        <f t="shared" ref="E32:E35" si="15">F32</f>
        <v>46206</v>
      </c>
      <c r="F32" s="33">
        <v>46206</v>
      </c>
      <c r="G32" s="33">
        <v>46213</v>
      </c>
      <c r="H32" s="33">
        <v>46227</v>
      </c>
      <c r="I32" s="33">
        <f t="shared" si="12"/>
        <v>46240</v>
      </c>
      <c r="J32" s="33">
        <f t="shared" si="13"/>
        <v>46238</v>
      </c>
      <c r="K32" s="30">
        <f t="shared" si="14"/>
        <v>46241</v>
      </c>
      <c r="L32" s="10"/>
      <c r="M32" s="3"/>
    </row>
    <row r="33" spans="1:13" ht="19.5" customHeight="1" x14ac:dyDescent="0.3">
      <c r="A33" s="70"/>
      <c r="B33" s="21" t="s">
        <v>35</v>
      </c>
      <c r="C33" s="148" t="s">
        <v>110</v>
      </c>
      <c r="D33" s="83">
        <f t="shared" si="11"/>
        <v>46209</v>
      </c>
      <c r="E33" s="83">
        <f t="shared" si="15"/>
        <v>46216</v>
      </c>
      <c r="F33" s="33">
        <v>46216</v>
      </c>
      <c r="G33" s="33">
        <v>46224</v>
      </c>
      <c r="H33" s="33">
        <v>46236</v>
      </c>
      <c r="I33" s="33">
        <f t="shared" si="12"/>
        <v>46251</v>
      </c>
      <c r="J33" s="33">
        <f t="shared" si="13"/>
        <v>46249</v>
      </c>
      <c r="K33" s="30">
        <f t="shared" si="14"/>
        <v>46252</v>
      </c>
      <c r="L33" s="10"/>
      <c r="M33" s="3"/>
    </row>
    <row r="34" spans="1:13" ht="19.5" customHeight="1" x14ac:dyDescent="0.3">
      <c r="A34" s="70"/>
      <c r="B34" s="21" t="s">
        <v>49</v>
      </c>
      <c r="C34" s="148" t="s">
        <v>112</v>
      </c>
      <c r="D34" s="83">
        <f t="shared" si="11"/>
        <v>46213</v>
      </c>
      <c r="E34" s="83">
        <f t="shared" si="15"/>
        <v>46220</v>
      </c>
      <c r="F34" s="33">
        <v>46220</v>
      </c>
      <c r="G34" s="33">
        <v>46229</v>
      </c>
      <c r="H34" s="33">
        <v>46241</v>
      </c>
      <c r="I34" s="33">
        <f t="shared" si="12"/>
        <v>46256</v>
      </c>
      <c r="J34" s="33">
        <f t="shared" si="13"/>
        <v>46254</v>
      </c>
      <c r="K34" s="30">
        <f t="shared" si="14"/>
        <v>46257</v>
      </c>
      <c r="L34" s="10"/>
      <c r="M34" s="3"/>
    </row>
    <row r="35" spans="1:13" ht="19.5" customHeight="1" x14ac:dyDescent="0.3">
      <c r="A35" s="70"/>
      <c r="B35" s="21" t="s">
        <v>37</v>
      </c>
      <c r="C35" s="148" t="s">
        <v>115</v>
      </c>
      <c r="D35" s="83">
        <f t="shared" si="11"/>
        <v>46220</v>
      </c>
      <c r="E35" s="83">
        <f t="shared" si="15"/>
        <v>46227</v>
      </c>
      <c r="F35" s="33">
        <v>46227</v>
      </c>
      <c r="G35" s="33">
        <v>46234</v>
      </c>
      <c r="H35" s="33">
        <v>46248</v>
      </c>
      <c r="I35" s="33">
        <f t="shared" si="12"/>
        <v>46261</v>
      </c>
      <c r="J35" s="33">
        <f t="shared" si="13"/>
        <v>46259</v>
      </c>
      <c r="K35" s="30">
        <f t="shared" si="14"/>
        <v>46262</v>
      </c>
      <c r="L35" s="10"/>
      <c r="M35" s="3"/>
    </row>
    <row r="36" spans="1:13" ht="19.5" customHeight="1" thickBot="1" x14ac:dyDescent="0.35">
      <c r="A36" s="70"/>
      <c r="B36" s="22" t="s">
        <v>67</v>
      </c>
      <c r="C36" s="149" t="s">
        <v>137</v>
      </c>
      <c r="D36" s="18">
        <f t="shared" ref="D36" si="16">F36-7</f>
        <v>46230</v>
      </c>
      <c r="E36" s="18">
        <f t="shared" ref="E36" si="17">F36</f>
        <v>46237</v>
      </c>
      <c r="F36" s="28">
        <v>46237</v>
      </c>
      <c r="G36" s="28">
        <v>46243</v>
      </c>
      <c r="H36" s="28">
        <v>46255</v>
      </c>
      <c r="I36" s="28">
        <f t="shared" si="12"/>
        <v>46270</v>
      </c>
      <c r="J36" s="28">
        <f t="shared" si="13"/>
        <v>46268</v>
      </c>
      <c r="K36" s="31">
        <f t="shared" si="14"/>
        <v>46271</v>
      </c>
      <c r="L36" s="10"/>
      <c r="M36" s="3"/>
    </row>
    <row r="37" spans="1:13" ht="18.75" x14ac:dyDescent="0.2">
      <c r="B37" s="85"/>
      <c r="C37" s="86"/>
      <c r="D37" s="86"/>
      <c r="E37" s="86"/>
      <c r="F37" s="104"/>
      <c r="G37" s="104"/>
      <c r="H37" s="104"/>
      <c r="I37" s="104"/>
      <c r="J37" s="8"/>
      <c r="K37" s="11"/>
      <c r="L37" s="8"/>
    </row>
    <row r="38" spans="1:13" ht="18.75" x14ac:dyDescent="0.3">
      <c r="B38" s="35"/>
      <c r="C38" s="36"/>
      <c r="D38" s="36"/>
      <c r="E38" s="36"/>
      <c r="F38" s="24"/>
      <c r="G38" s="24"/>
      <c r="H38" s="24"/>
      <c r="I38" s="24"/>
      <c r="J38" s="8"/>
      <c r="K38" s="8"/>
      <c r="L38" s="8"/>
    </row>
    <row r="39" spans="1:13" ht="18.75" x14ac:dyDescent="0.3">
      <c r="B39" s="35"/>
      <c r="C39" s="36"/>
      <c r="D39" s="36"/>
      <c r="E39" s="36"/>
      <c r="F39" s="24"/>
      <c r="G39" s="24"/>
      <c r="H39" s="24"/>
      <c r="I39" s="24"/>
      <c r="J39" s="8"/>
      <c r="K39" s="8"/>
      <c r="L39" s="8"/>
    </row>
    <row r="40" spans="1:13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3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3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3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</row>
    <row r="44" spans="1:13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3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3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3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3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" customHeight="1" x14ac:dyDescent="0.3">
      <c r="B49" s="35"/>
      <c r="C49" s="36"/>
      <c r="D49" s="36"/>
      <c r="E49" s="36"/>
      <c r="F49" s="24"/>
      <c r="G49" s="24"/>
      <c r="H49" s="24"/>
      <c r="I49" s="24"/>
      <c r="J49" s="34"/>
      <c r="K49" s="8"/>
      <c r="L49" s="8"/>
    </row>
    <row r="50" spans="2:12" ht="25.5" customHeight="1" thickBot="1" x14ac:dyDescent="0.55000000000000004">
      <c r="B50" s="202" t="s">
        <v>95</v>
      </c>
      <c r="C50" s="202"/>
      <c r="D50" s="202"/>
      <c r="E50" s="202"/>
      <c r="F50" s="202"/>
      <c r="G50" s="202"/>
      <c r="H50" s="202"/>
      <c r="I50" s="202"/>
      <c r="J50" s="202"/>
      <c r="K50" s="172"/>
      <c r="L50" s="8"/>
    </row>
    <row r="51" spans="2:12" ht="18" customHeight="1" thickBot="1" x14ac:dyDescent="0.3">
      <c r="B51" s="203" t="s">
        <v>3</v>
      </c>
      <c r="C51" s="205" t="s">
        <v>4</v>
      </c>
      <c r="D51" s="197" t="s">
        <v>57</v>
      </c>
      <c r="E51" s="197" t="s">
        <v>60</v>
      </c>
      <c r="F51" s="210" t="s">
        <v>25</v>
      </c>
      <c r="G51" s="210" t="s">
        <v>26</v>
      </c>
      <c r="H51" s="210" t="s">
        <v>15</v>
      </c>
      <c r="I51" s="210" t="s">
        <v>40</v>
      </c>
      <c r="J51" s="210" t="s">
        <v>41</v>
      </c>
      <c r="K51" s="8"/>
      <c r="L51" s="10"/>
    </row>
    <row r="52" spans="2:12" ht="38.25" customHeight="1" thickBot="1" x14ac:dyDescent="0.3">
      <c r="B52" s="269"/>
      <c r="C52" s="271"/>
      <c r="D52" s="198"/>
      <c r="E52" s="198"/>
      <c r="F52" s="270"/>
      <c r="G52" s="270"/>
      <c r="H52" s="270"/>
      <c r="I52" s="211"/>
      <c r="J52" s="211"/>
      <c r="K52" s="8"/>
      <c r="L52" s="10"/>
    </row>
    <row r="53" spans="2:12" ht="19.5" customHeight="1" x14ac:dyDescent="0.3">
      <c r="B53" s="21" t="s">
        <v>67</v>
      </c>
      <c r="C53" s="148" t="s">
        <v>101</v>
      </c>
      <c r="D53" s="83">
        <f t="shared" ref="D53:D56" si="18">F53-7</f>
        <v>46192</v>
      </c>
      <c r="E53" s="83">
        <f t="shared" ref="E53:E56" si="19">F53</f>
        <v>46199</v>
      </c>
      <c r="F53" s="33">
        <v>46199</v>
      </c>
      <c r="G53" s="33">
        <v>46209</v>
      </c>
      <c r="H53" s="33">
        <v>46221</v>
      </c>
      <c r="I53" s="64">
        <f>G53+28</f>
        <v>46237</v>
      </c>
      <c r="J53" s="30">
        <f>H53+28</f>
        <v>46249</v>
      </c>
      <c r="K53" s="8"/>
      <c r="L53" s="10"/>
    </row>
    <row r="54" spans="2:12" ht="19.5" customHeight="1" x14ac:dyDescent="0.3">
      <c r="B54" s="21" t="s">
        <v>102</v>
      </c>
      <c r="C54" s="148" t="s">
        <v>103</v>
      </c>
      <c r="D54" s="83">
        <f t="shared" si="18"/>
        <v>46199</v>
      </c>
      <c r="E54" s="83">
        <f t="shared" si="19"/>
        <v>46206</v>
      </c>
      <c r="F54" s="33">
        <v>46206</v>
      </c>
      <c r="G54" s="33">
        <v>46213</v>
      </c>
      <c r="H54" s="33">
        <v>46227</v>
      </c>
      <c r="I54" s="33">
        <f t="shared" ref="I54:J56" si="20">G54+28</f>
        <v>46241</v>
      </c>
      <c r="J54" s="30">
        <f t="shared" si="20"/>
        <v>46255</v>
      </c>
      <c r="K54" s="8"/>
      <c r="L54" s="10"/>
    </row>
    <row r="55" spans="2:12" ht="19.5" customHeight="1" x14ac:dyDescent="0.3">
      <c r="B55" s="21" t="s">
        <v>35</v>
      </c>
      <c r="C55" s="148" t="s">
        <v>110</v>
      </c>
      <c r="D55" s="83">
        <f t="shared" si="18"/>
        <v>46209</v>
      </c>
      <c r="E55" s="83">
        <f t="shared" si="19"/>
        <v>46216</v>
      </c>
      <c r="F55" s="33">
        <v>46216</v>
      </c>
      <c r="G55" s="33">
        <v>46224</v>
      </c>
      <c r="H55" s="33">
        <v>46236</v>
      </c>
      <c r="I55" s="33">
        <f t="shared" si="20"/>
        <v>46252</v>
      </c>
      <c r="J55" s="30">
        <f t="shared" si="20"/>
        <v>46264</v>
      </c>
      <c r="K55" s="8"/>
      <c r="L55" s="10"/>
    </row>
    <row r="56" spans="2:12" ht="19.5" customHeight="1" thickBot="1" x14ac:dyDescent="0.35">
      <c r="B56" s="22" t="s">
        <v>49</v>
      </c>
      <c r="C56" s="149" t="s">
        <v>112</v>
      </c>
      <c r="D56" s="18">
        <f t="shared" si="18"/>
        <v>46213</v>
      </c>
      <c r="E56" s="18">
        <f t="shared" si="19"/>
        <v>46220</v>
      </c>
      <c r="F56" s="28">
        <v>46220</v>
      </c>
      <c r="G56" s="28">
        <v>46229</v>
      </c>
      <c r="H56" s="28">
        <v>46241</v>
      </c>
      <c r="I56" s="28">
        <f t="shared" si="20"/>
        <v>46257</v>
      </c>
      <c r="J56" s="31">
        <f t="shared" si="20"/>
        <v>46269</v>
      </c>
      <c r="K56" s="8"/>
      <c r="L56" s="10"/>
    </row>
    <row r="57" spans="2:12" ht="18" customHeight="1" x14ac:dyDescent="0.3">
      <c r="B57" s="40"/>
      <c r="C57" s="91"/>
      <c r="D57" s="91"/>
      <c r="E57" s="91"/>
      <c r="F57" s="90"/>
      <c r="G57" s="43"/>
      <c r="H57" s="43"/>
      <c r="I57" s="43"/>
      <c r="J57" s="43"/>
      <c r="K57" s="43"/>
      <c r="L57" s="8"/>
    </row>
    <row r="58" spans="2:12" ht="18" customHeight="1" x14ac:dyDescent="0.3">
      <c r="B58" s="40"/>
      <c r="C58" s="41"/>
      <c r="D58" s="41"/>
      <c r="E58" s="41"/>
      <c r="F58" s="42"/>
      <c r="G58" s="43"/>
      <c r="H58" s="43"/>
      <c r="I58" s="43"/>
      <c r="J58" s="43"/>
      <c r="K58" s="43"/>
      <c r="L58" s="8"/>
    </row>
    <row r="59" spans="2:12" ht="25.5" customHeight="1" thickBot="1" x14ac:dyDescent="0.55000000000000004">
      <c r="B59" s="202" t="s">
        <v>18</v>
      </c>
      <c r="C59" s="202"/>
      <c r="D59" s="202"/>
      <c r="E59" s="202"/>
      <c r="F59" s="202"/>
      <c r="G59" s="202"/>
      <c r="H59" s="202"/>
      <c r="I59" s="202"/>
      <c r="J59" s="202"/>
      <c r="K59" s="172"/>
      <c r="L59" s="8"/>
    </row>
    <row r="60" spans="2:12" ht="18" customHeight="1" thickBot="1" x14ac:dyDescent="0.3">
      <c r="B60" s="203" t="s">
        <v>3</v>
      </c>
      <c r="C60" s="205" t="s">
        <v>4</v>
      </c>
      <c r="D60" s="197" t="s">
        <v>57</v>
      </c>
      <c r="E60" s="197" t="s">
        <v>60</v>
      </c>
      <c r="F60" s="210" t="s">
        <v>25</v>
      </c>
      <c r="G60" s="210" t="s">
        <v>26</v>
      </c>
      <c r="H60" s="210" t="s">
        <v>15</v>
      </c>
      <c r="I60" s="210" t="s">
        <v>43</v>
      </c>
      <c r="J60" s="210" t="s">
        <v>19</v>
      </c>
      <c r="K60" s="8"/>
      <c r="L60" s="10"/>
    </row>
    <row r="61" spans="2:12" ht="18" customHeight="1" thickBot="1" x14ac:dyDescent="0.3">
      <c r="B61" s="269"/>
      <c r="C61" s="271"/>
      <c r="D61" s="198"/>
      <c r="E61" s="198"/>
      <c r="F61" s="270"/>
      <c r="G61" s="270"/>
      <c r="H61" s="270"/>
      <c r="I61" s="211"/>
      <c r="J61" s="270"/>
      <c r="K61" s="8"/>
      <c r="L61" s="10"/>
    </row>
    <row r="62" spans="2:12" ht="19.5" customHeight="1" x14ac:dyDescent="0.3">
      <c r="B62" s="21" t="s">
        <v>67</v>
      </c>
      <c r="C62" s="148" t="s">
        <v>101</v>
      </c>
      <c r="D62" s="83">
        <f t="shared" ref="D62:D65" si="21">F62-7</f>
        <v>46192</v>
      </c>
      <c r="E62" s="83">
        <f t="shared" ref="E62:E65" si="22">F62</f>
        <v>46199</v>
      </c>
      <c r="F62" s="33">
        <v>46199</v>
      </c>
      <c r="G62" s="33">
        <v>46209</v>
      </c>
      <c r="H62" s="33">
        <v>46221</v>
      </c>
      <c r="I62" s="64">
        <f>G62+48</f>
        <v>46257</v>
      </c>
      <c r="J62" s="65">
        <f>G62+45</f>
        <v>46254</v>
      </c>
      <c r="K62" s="8"/>
      <c r="L62" s="10"/>
    </row>
    <row r="63" spans="2:12" ht="19.5" customHeight="1" x14ac:dyDescent="0.3">
      <c r="B63" s="21" t="s">
        <v>102</v>
      </c>
      <c r="C63" s="148" t="s">
        <v>103</v>
      </c>
      <c r="D63" s="83">
        <f t="shared" si="21"/>
        <v>46199</v>
      </c>
      <c r="E63" s="83">
        <f t="shared" si="22"/>
        <v>46206</v>
      </c>
      <c r="F63" s="33">
        <v>46206</v>
      </c>
      <c r="G63" s="33">
        <v>46213</v>
      </c>
      <c r="H63" s="33">
        <v>46227</v>
      </c>
      <c r="I63" s="33">
        <f t="shared" ref="I63:I65" si="23">G63+48</f>
        <v>46261</v>
      </c>
      <c r="J63" s="30">
        <f t="shared" ref="J63:J65" si="24">G63+45</f>
        <v>46258</v>
      </c>
      <c r="K63" s="8"/>
      <c r="L63" s="10"/>
    </row>
    <row r="64" spans="2:12" ht="19.5" customHeight="1" x14ac:dyDescent="0.3">
      <c r="B64" s="21" t="s">
        <v>35</v>
      </c>
      <c r="C64" s="148" t="s">
        <v>110</v>
      </c>
      <c r="D64" s="83">
        <f t="shared" si="21"/>
        <v>46209</v>
      </c>
      <c r="E64" s="83">
        <f t="shared" si="22"/>
        <v>46216</v>
      </c>
      <c r="F64" s="33">
        <v>46216</v>
      </c>
      <c r="G64" s="33">
        <v>46224</v>
      </c>
      <c r="H64" s="33">
        <v>46236</v>
      </c>
      <c r="I64" s="33">
        <f t="shared" si="23"/>
        <v>46272</v>
      </c>
      <c r="J64" s="30">
        <f t="shared" si="24"/>
        <v>46269</v>
      </c>
      <c r="K64" s="8"/>
      <c r="L64" s="10"/>
    </row>
    <row r="65" spans="2:12" ht="19.5" customHeight="1" thickBot="1" x14ac:dyDescent="0.35">
      <c r="B65" s="22" t="s">
        <v>49</v>
      </c>
      <c r="C65" s="149" t="s">
        <v>112</v>
      </c>
      <c r="D65" s="18">
        <f t="shared" si="21"/>
        <v>46213</v>
      </c>
      <c r="E65" s="18">
        <f t="shared" si="22"/>
        <v>46220</v>
      </c>
      <c r="F65" s="28">
        <v>46220</v>
      </c>
      <c r="G65" s="28">
        <v>46229</v>
      </c>
      <c r="H65" s="28">
        <v>46241</v>
      </c>
      <c r="I65" s="28">
        <f t="shared" si="23"/>
        <v>46277</v>
      </c>
      <c r="J65" s="31">
        <f t="shared" si="24"/>
        <v>46274</v>
      </c>
      <c r="K65" s="8"/>
      <c r="L65" s="10"/>
    </row>
    <row r="66" spans="2:12" ht="20.25" customHeight="1" x14ac:dyDescent="0.3">
      <c r="B66" s="40"/>
      <c r="C66" s="41"/>
      <c r="D66" s="41"/>
      <c r="E66" s="41"/>
      <c r="F66" s="46"/>
      <c r="G66" s="43"/>
      <c r="H66" s="43"/>
      <c r="I66" s="43"/>
      <c r="J66" s="43"/>
      <c r="K66" s="43"/>
      <c r="L66" s="8"/>
    </row>
    <row r="67" spans="2:12" ht="24.75" customHeight="1" thickBot="1" x14ac:dyDescent="0.55000000000000004">
      <c r="B67" s="202" t="s">
        <v>20</v>
      </c>
      <c r="C67" s="202"/>
      <c r="D67" s="202"/>
      <c r="E67" s="202"/>
      <c r="F67" s="202"/>
      <c r="G67" s="202"/>
      <c r="H67" s="202"/>
      <c r="I67" s="202"/>
      <c r="J67" s="202"/>
      <c r="K67" s="202"/>
      <c r="L67" s="8"/>
    </row>
    <row r="68" spans="2:12" ht="20.25" customHeight="1" thickBot="1" x14ac:dyDescent="0.3">
      <c r="B68" s="203" t="s">
        <v>3</v>
      </c>
      <c r="C68" s="205" t="s">
        <v>4</v>
      </c>
      <c r="D68" s="197" t="s">
        <v>57</v>
      </c>
      <c r="E68" s="197" t="s">
        <v>60</v>
      </c>
      <c r="F68" s="210" t="s">
        <v>25</v>
      </c>
      <c r="G68" s="210" t="s">
        <v>26</v>
      </c>
      <c r="H68" s="210" t="s">
        <v>15</v>
      </c>
      <c r="I68" s="214" t="s">
        <v>61</v>
      </c>
      <c r="J68" s="210" t="s">
        <v>62</v>
      </c>
      <c r="K68" s="210" t="s">
        <v>42</v>
      </c>
      <c r="L68" s="8"/>
    </row>
    <row r="69" spans="2:12" ht="20.25" customHeight="1" thickBot="1" x14ac:dyDescent="0.3">
      <c r="B69" s="247"/>
      <c r="C69" s="197"/>
      <c r="D69" s="199"/>
      <c r="E69" s="199"/>
      <c r="F69" s="214"/>
      <c r="G69" s="214"/>
      <c r="H69" s="214"/>
      <c r="I69" s="215"/>
      <c r="J69" s="214"/>
      <c r="K69" s="216"/>
      <c r="L69" s="8"/>
    </row>
    <row r="70" spans="2:12" ht="19.5" customHeight="1" x14ac:dyDescent="0.3">
      <c r="B70" s="21" t="s">
        <v>67</v>
      </c>
      <c r="C70" s="148" t="s">
        <v>101</v>
      </c>
      <c r="D70" s="83">
        <f t="shared" ref="D70:D73" si="25">F70-7</f>
        <v>46192</v>
      </c>
      <c r="E70" s="83">
        <f t="shared" ref="E70:E73" si="26">F70</f>
        <v>46199</v>
      </c>
      <c r="F70" s="33">
        <v>46199</v>
      </c>
      <c r="G70" s="33">
        <v>46209</v>
      </c>
      <c r="H70" s="33">
        <v>46221</v>
      </c>
      <c r="I70" s="64">
        <f>G70+45</f>
        <v>46254</v>
      </c>
      <c r="J70" s="64">
        <f>G70+48</f>
        <v>46257</v>
      </c>
      <c r="K70" s="65">
        <f>G70+51</f>
        <v>46260</v>
      </c>
      <c r="L70" s="8"/>
    </row>
    <row r="71" spans="2:12" ht="19.5" customHeight="1" x14ac:dyDescent="0.3">
      <c r="B71" s="21" t="s">
        <v>102</v>
      </c>
      <c r="C71" s="148" t="s">
        <v>103</v>
      </c>
      <c r="D71" s="83">
        <f t="shared" si="25"/>
        <v>46199</v>
      </c>
      <c r="E71" s="83">
        <f t="shared" si="26"/>
        <v>46206</v>
      </c>
      <c r="F71" s="33">
        <v>46206</v>
      </c>
      <c r="G71" s="33">
        <v>46213</v>
      </c>
      <c r="H71" s="33">
        <v>46227</v>
      </c>
      <c r="I71" s="33">
        <f t="shared" ref="I71:I73" si="27">G71+45</f>
        <v>46258</v>
      </c>
      <c r="J71" s="33">
        <f t="shared" ref="J71:J73" si="28">G71+48</f>
        <v>46261</v>
      </c>
      <c r="K71" s="30">
        <f>G71+51</f>
        <v>46264</v>
      </c>
      <c r="L71" s="8"/>
    </row>
    <row r="72" spans="2:12" ht="19.5" customHeight="1" x14ac:dyDescent="0.3">
      <c r="B72" s="21" t="s">
        <v>35</v>
      </c>
      <c r="C72" s="148" t="s">
        <v>110</v>
      </c>
      <c r="D72" s="83">
        <f t="shared" si="25"/>
        <v>46209</v>
      </c>
      <c r="E72" s="83">
        <f t="shared" si="26"/>
        <v>46216</v>
      </c>
      <c r="F72" s="33">
        <v>46216</v>
      </c>
      <c r="G72" s="33">
        <v>46224</v>
      </c>
      <c r="H72" s="33">
        <v>46236</v>
      </c>
      <c r="I72" s="33">
        <f t="shared" si="27"/>
        <v>46269</v>
      </c>
      <c r="J72" s="33">
        <f t="shared" si="28"/>
        <v>46272</v>
      </c>
      <c r="K72" s="30">
        <f>G72+51</f>
        <v>46275</v>
      </c>
      <c r="L72" s="8"/>
    </row>
    <row r="73" spans="2:12" ht="19.5" customHeight="1" thickBot="1" x14ac:dyDescent="0.35">
      <c r="B73" s="22" t="s">
        <v>49</v>
      </c>
      <c r="C73" s="149" t="s">
        <v>112</v>
      </c>
      <c r="D73" s="18">
        <f t="shared" si="25"/>
        <v>46213</v>
      </c>
      <c r="E73" s="18">
        <f t="shared" si="26"/>
        <v>46220</v>
      </c>
      <c r="F73" s="28">
        <v>46220</v>
      </c>
      <c r="G73" s="28">
        <v>46229</v>
      </c>
      <c r="H73" s="28">
        <v>46241</v>
      </c>
      <c r="I73" s="28">
        <f t="shared" si="27"/>
        <v>46274</v>
      </c>
      <c r="J73" s="28">
        <f t="shared" si="28"/>
        <v>46277</v>
      </c>
      <c r="K73" s="31">
        <f t="shared" ref="K73" si="29">G73+51</f>
        <v>46280</v>
      </c>
      <c r="L73" s="8"/>
    </row>
    <row r="74" spans="2:12" ht="20.25" customHeight="1" x14ac:dyDescent="0.3">
      <c r="B74" s="40"/>
      <c r="C74" s="41"/>
      <c r="D74" s="41"/>
      <c r="E74" s="41"/>
      <c r="F74" s="46"/>
      <c r="G74" s="43"/>
      <c r="H74" s="43"/>
      <c r="I74" s="43"/>
      <c r="J74" s="43"/>
      <c r="K74" s="43"/>
      <c r="L74" s="8"/>
    </row>
    <row r="75" spans="2:12" ht="20.25" customHeight="1" x14ac:dyDescent="0.3">
      <c r="B75" s="40"/>
      <c r="C75" s="41"/>
      <c r="D75" s="41"/>
      <c r="E75" s="41"/>
      <c r="F75" s="46"/>
      <c r="G75" s="43"/>
      <c r="H75" s="43"/>
      <c r="I75" s="43"/>
      <c r="J75" s="43"/>
      <c r="K75" s="43"/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12.75" customHeight="1" x14ac:dyDescent="0.2">
      <c r="B86" s="37"/>
      <c r="C86" s="38"/>
      <c r="D86" s="38"/>
      <c r="E86" s="38"/>
      <c r="F86" s="39"/>
      <c r="G86" s="39"/>
      <c r="H86" s="29"/>
      <c r="I86" s="29"/>
      <c r="J86" s="34"/>
      <c r="K86" s="8"/>
      <c r="L86" s="8"/>
    </row>
    <row r="87" spans="2:12" ht="24.75" customHeight="1" thickBot="1" x14ac:dyDescent="0.55000000000000004">
      <c r="B87" s="207" t="s">
        <v>21</v>
      </c>
      <c r="C87" s="207"/>
      <c r="D87" s="207"/>
      <c r="E87" s="207"/>
      <c r="F87" s="207"/>
      <c r="G87" s="207"/>
      <c r="H87" s="207"/>
      <c r="I87" s="207"/>
      <c r="J87" s="207"/>
      <c r="K87" s="11"/>
      <c r="L87" s="8"/>
    </row>
    <row r="88" spans="2:12" ht="12.75" customHeight="1" thickBot="1" x14ac:dyDescent="0.3">
      <c r="B88" s="203" t="s">
        <v>3</v>
      </c>
      <c r="C88" s="205" t="s">
        <v>4</v>
      </c>
      <c r="D88" s="197" t="s">
        <v>60</v>
      </c>
      <c r="E88" s="210" t="s">
        <v>25</v>
      </c>
      <c r="F88" s="210" t="s">
        <v>26</v>
      </c>
      <c r="G88" s="210" t="s">
        <v>22</v>
      </c>
      <c r="H88" s="267"/>
      <c r="I88" s="174"/>
      <c r="J88" s="8"/>
      <c r="K88" s="8"/>
      <c r="L88" s="8"/>
    </row>
    <row r="89" spans="2:12" ht="44.25" customHeight="1" thickBot="1" x14ac:dyDescent="0.3">
      <c r="B89" s="269"/>
      <c r="C89" s="271"/>
      <c r="D89" s="198"/>
      <c r="E89" s="270"/>
      <c r="F89" s="270"/>
      <c r="G89" s="270"/>
      <c r="H89" s="267"/>
      <c r="I89" s="175"/>
      <c r="J89" s="8"/>
      <c r="K89" s="8"/>
      <c r="L89" s="8"/>
    </row>
    <row r="90" spans="2:12" ht="20.25" customHeight="1" x14ac:dyDescent="0.3">
      <c r="B90" s="78" t="s">
        <v>68</v>
      </c>
      <c r="C90" s="120">
        <v>2613</v>
      </c>
      <c r="D90" s="33">
        <f>E90</f>
        <v>46197</v>
      </c>
      <c r="E90" s="33">
        <v>46197</v>
      </c>
      <c r="F90" s="33">
        <v>46201</v>
      </c>
      <c r="G90" s="30">
        <v>46210</v>
      </c>
      <c r="H90" s="43"/>
      <c r="I90" s="43"/>
      <c r="J90" s="8"/>
      <c r="K90" s="8"/>
      <c r="L90" s="8"/>
    </row>
    <row r="91" spans="2:12" ht="20.25" customHeight="1" x14ac:dyDescent="0.3">
      <c r="B91" s="78" t="s">
        <v>71</v>
      </c>
      <c r="C91" s="120">
        <v>2613</v>
      </c>
      <c r="D91" s="33">
        <f>E91</f>
        <v>46204</v>
      </c>
      <c r="E91" s="33">
        <v>46204</v>
      </c>
      <c r="F91" s="33">
        <v>46208</v>
      </c>
      <c r="G91" s="30">
        <v>46217</v>
      </c>
      <c r="H91" s="43"/>
      <c r="I91" s="43"/>
      <c r="J91" s="8"/>
      <c r="K91" s="8"/>
      <c r="L91" s="8"/>
    </row>
    <row r="92" spans="2:12" ht="20.25" customHeight="1" x14ac:dyDescent="0.3">
      <c r="B92" s="78" t="s">
        <v>124</v>
      </c>
      <c r="C92" s="120">
        <v>2613</v>
      </c>
      <c r="D92" s="33">
        <f>E92</f>
        <v>46211</v>
      </c>
      <c r="E92" s="33">
        <v>46211</v>
      </c>
      <c r="F92" s="33">
        <v>46215</v>
      </c>
      <c r="G92" s="30">
        <v>46224</v>
      </c>
      <c r="H92" s="43"/>
      <c r="I92" s="43"/>
      <c r="J92" s="8"/>
      <c r="K92" s="8"/>
      <c r="L92" s="8"/>
    </row>
    <row r="93" spans="2:12" ht="20.25" customHeight="1" x14ac:dyDescent="0.3">
      <c r="B93" s="78" t="s">
        <v>74</v>
      </c>
      <c r="C93" s="120">
        <v>2613</v>
      </c>
      <c r="D93" s="33">
        <f>E93</f>
        <v>46218</v>
      </c>
      <c r="E93" s="33">
        <v>46218</v>
      </c>
      <c r="F93" s="33">
        <v>46222</v>
      </c>
      <c r="G93" s="30">
        <v>46231</v>
      </c>
      <c r="H93" s="43"/>
      <c r="I93" s="43"/>
      <c r="J93" s="8"/>
      <c r="K93" s="8"/>
      <c r="L93" s="8"/>
    </row>
    <row r="94" spans="2:12" ht="20.25" customHeight="1" thickBot="1" x14ac:dyDescent="0.35">
      <c r="B94" s="77" t="s">
        <v>68</v>
      </c>
      <c r="C94" s="106">
        <v>2615</v>
      </c>
      <c r="D94" s="28">
        <f>E94</f>
        <v>46225</v>
      </c>
      <c r="E94" s="28">
        <v>46225</v>
      </c>
      <c r="F94" s="28">
        <v>46229</v>
      </c>
      <c r="G94" s="31">
        <v>46238</v>
      </c>
      <c r="H94" s="43"/>
      <c r="I94" s="43"/>
      <c r="J94" s="8"/>
      <c r="K94" s="8"/>
      <c r="L94" s="8"/>
    </row>
    <row r="95" spans="2:12" ht="18" customHeight="1" x14ac:dyDescent="0.2">
      <c r="B95" s="37"/>
      <c r="C95" s="38"/>
      <c r="D95" s="38"/>
      <c r="E95" s="38"/>
      <c r="F95" s="39"/>
      <c r="G95" s="39"/>
      <c r="H95" s="29"/>
      <c r="I95" s="29"/>
      <c r="J95" s="34"/>
      <c r="K95" s="8"/>
      <c r="L95" s="8"/>
    </row>
    <row r="96" spans="2:12" ht="18" customHeight="1" x14ac:dyDescent="0.2">
      <c r="B96" s="37"/>
      <c r="C96" s="38"/>
      <c r="D96" s="38"/>
      <c r="E96" s="38"/>
      <c r="F96" s="39"/>
      <c r="G96" s="39"/>
      <c r="H96" s="29"/>
      <c r="I96" s="29"/>
      <c r="J96" s="34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44"/>
      <c r="K103" s="44"/>
      <c r="L103" s="44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44"/>
      <c r="K104" s="44"/>
      <c r="L104" s="44"/>
    </row>
    <row r="105" spans="2:12" ht="18" customHeight="1" x14ac:dyDescent="0.2">
      <c r="B105" s="37"/>
      <c r="C105" s="47"/>
      <c r="D105" s="47"/>
      <c r="E105" s="47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47"/>
      <c r="D106" s="47"/>
      <c r="E106" s="47"/>
      <c r="F106" s="39"/>
      <c r="G106" s="39"/>
      <c r="H106" s="29"/>
      <c r="I106" s="29"/>
      <c r="J106" s="44"/>
      <c r="K106" s="44"/>
      <c r="L106" s="44"/>
    </row>
    <row r="107" spans="2:12" ht="18" customHeight="1" x14ac:dyDescent="0.25">
      <c r="B107" s="47"/>
      <c r="C107" s="47"/>
      <c r="D107" s="47"/>
      <c r="E107" s="47"/>
      <c r="F107" s="8"/>
      <c r="G107" s="8"/>
      <c r="H107" s="8"/>
      <c r="I107" s="8"/>
      <c r="J107" s="8"/>
      <c r="K107" s="8"/>
      <c r="L107" s="8"/>
    </row>
    <row r="108" spans="2:12" ht="18" customHeight="1" x14ac:dyDescent="0.25">
      <c r="B108" s="47"/>
      <c r="C108" s="47"/>
      <c r="D108" s="47"/>
      <c r="E108" s="47"/>
      <c r="F108" s="8"/>
      <c r="G108" s="8"/>
      <c r="H108" s="8"/>
      <c r="I108" s="8"/>
      <c r="J108" s="8"/>
      <c r="K108" s="8"/>
      <c r="L108" s="8"/>
    </row>
    <row r="109" spans="2:12" ht="18" customHeight="1" x14ac:dyDescent="0.25">
      <c r="B109" s="6"/>
      <c r="C109" s="6"/>
      <c r="D109" s="6"/>
      <c r="E109" s="6"/>
      <c r="F109" s="7"/>
      <c r="G109" s="7"/>
      <c r="H109" s="7"/>
      <c r="I109" s="7"/>
      <c r="J109" s="7"/>
      <c r="K109" s="45"/>
    </row>
    <row r="110" spans="2:12" ht="18" customHeight="1" x14ac:dyDescent="0.25">
      <c r="B110" s="6"/>
      <c r="C110" s="6"/>
      <c r="D110" s="6"/>
      <c r="E110" s="6"/>
      <c r="F110" s="7"/>
      <c r="G110" s="7"/>
      <c r="H110" s="7"/>
      <c r="I110" s="7"/>
      <c r="J110" s="7"/>
      <c r="K110" s="7"/>
      <c r="L110" s="45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7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  <c r="M122" s="70"/>
    </row>
    <row r="123" spans="2:13" ht="18" customHeight="1" x14ac:dyDescent="0.25">
      <c r="B123" s="6"/>
      <c r="C123" s="6"/>
      <c r="D123" s="6"/>
      <c r="E123" s="6"/>
      <c r="F123" s="7"/>
      <c r="G123" s="265"/>
      <c r="H123" s="265"/>
      <c r="I123" s="265"/>
      <c r="J123" s="265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</row>
    <row r="125" spans="2:13" ht="18" customHeight="1" x14ac:dyDescent="0.25">
      <c r="B125" s="6"/>
      <c r="C125" s="6"/>
      <c r="D125" s="6"/>
      <c r="E125" s="6"/>
      <c r="F125" s="7"/>
      <c r="G125" s="273"/>
      <c r="H125" s="273"/>
      <c r="I125" s="273"/>
      <c r="J125" s="273"/>
      <c r="K125" s="7"/>
    </row>
    <row r="126" spans="2:13" ht="18" customHeight="1" x14ac:dyDescent="0.25">
      <c r="B126" s="6"/>
      <c r="C126" s="6"/>
      <c r="D126" s="6"/>
      <c r="E126" s="6"/>
      <c r="F126" s="7"/>
      <c r="G126" s="81"/>
      <c r="H126" s="81"/>
      <c r="I126" s="81"/>
      <c r="J126" s="81"/>
      <c r="K126" s="7"/>
    </row>
    <row r="127" spans="2:13" ht="18" customHeight="1" x14ac:dyDescent="0.25">
      <c r="B127" s="6"/>
      <c r="C127" s="6"/>
      <c r="D127" s="6"/>
      <c r="E127" s="6"/>
      <c r="F127" s="7"/>
      <c r="G127" s="81"/>
      <c r="H127" s="81"/>
      <c r="I127" s="81"/>
      <c r="J127" s="81"/>
      <c r="K127" s="7"/>
    </row>
    <row r="128" spans="2:13" ht="18" customHeight="1" x14ac:dyDescent="0.25">
      <c r="B128" s="6"/>
      <c r="C128" s="6"/>
      <c r="D128" s="6"/>
      <c r="E128" s="6"/>
      <c r="F128" s="7"/>
      <c r="G128" s="273"/>
      <c r="H128" s="273"/>
      <c r="I128" s="273"/>
      <c r="J128" s="273"/>
      <c r="K128" s="7"/>
    </row>
    <row r="129" spans="2:11" ht="18" customHeight="1" x14ac:dyDescent="0.25">
      <c r="B129" s="6"/>
      <c r="C129" s="6"/>
      <c r="D129" s="6"/>
      <c r="E129" s="6"/>
      <c r="F129" s="7"/>
      <c r="G129" s="273"/>
      <c r="H129" s="273"/>
      <c r="I129" s="273"/>
      <c r="J129" s="273"/>
      <c r="K129" s="7"/>
    </row>
    <row r="130" spans="2:11" ht="18" customHeight="1" x14ac:dyDescent="0.25">
      <c r="B130" s="6"/>
      <c r="C130" s="6"/>
      <c r="D130" s="6"/>
      <c r="E130" s="6"/>
      <c r="F130" s="7"/>
      <c r="G130" s="264"/>
      <c r="H130" s="264"/>
      <c r="I130" s="264"/>
      <c r="J130" s="264"/>
      <c r="K130" s="7"/>
    </row>
    <row r="131" spans="2:11" ht="18" customHeight="1" x14ac:dyDescent="0.25">
      <c r="B131" s="6"/>
      <c r="C131" s="6"/>
      <c r="D131" s="6"/>
      <c r="E131" s="6"/>
      <c r="F131" s="7"/>
      <c r="G131" s="264"/>
      <c r="H131" s="264"/>
      <c r="I131" s="264"/>
      <c r="J131" s="264"/>
      <c r="K131" s="7"/>
    </row>
    <row r="132" spans="2:11" ht="18" customHeight="1" x14ac:dyDescent="0.25">
      <c r="B132" s="6"/>
      <c r="C132" s="6"/>
      <c r="D132" s="6"/>
      <c r="E132" s="6"/>
      <c r="F132" s="7"/>
      <c r="G132" s="7"/>
      <c r="H132" s="7"/>
      <c r="I132" s="7"/>
      <c r="J132" s="7"/>
      <c r="K132" s="7"/>
    </row>
    <row r="133" spans="2:11" ht="18" customHeight="1" x14ac:dyDescent="0.25">
      <c r="B133" s="6"/>
      <c r="C133" s="6"/>
      <c r="D133" s="6"/>
      <c r="E133" s="6"/>
      <c r="F133" s="7"/>
      <c r="G133" s="7"/>
      <c r="H133" s="7"/>
      <c r="I133" s="7"/>
      <c r="J133" s="7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49"/>
      <c r="C136" s="50"/>
      <c r="D136" s="50"/>
      <c r="E136" s="50"/>
      <c r="F136" s="51"/>
      <c r="G136" s="51"/>
      <c r="H136" s="51"/>
      <c r="I136" s="51"/>
      <c r="J136" s="7"/>
      <c r="K136" s="7"/>
    </row>
    <row r="137" spans="2:11" ht="18" customHeight="1" x14ac:dyDescent="0.25">
      <c r="B137" s="49"/>
      <c r="C137" s="50"/>
      <c r="D137" s="50"/>
      <c r="E137" s="50"/>
      <c r="F137" s="51"/>
      <c r="G137" s="51"/>
      <c r="H137" s="51"/>
      <c r="I137" s="51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6"/>
      <c r="C140" s="6"/>
      <c r="D140" s="6"/>
      <c r="E140" s="6"/>
      <c r="F140" s="7"/>
      <c r="G140" s="7"/>
      <c r="H140" s="7"/>
      <c r="I140" s="7"/>
      <c r="J140" s="7"/>
      <c r="K140" s="7"/>
    </row>
    <row r="141" spans="2:11" ht="18" customHeight="1" x14ac:dyDescent="0.25">
      <c r="B141" s="6"/>
      <c r="C141" s="6"/>
      <c r="D141" s="6"/>
      <c r="E141" s="6"/>
      <c r="F141" s="7"/>
      <c r="G141" s="7"/>
      <c r="H141" s="7"/>
      <c r="I141" s="7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2.75" customHeight="1" x14ac:dyDescent="0.25"/>
    <row r="155" spans="2:11" ht="12.75" customHeight="1" x14ac:dyDescent="0.25"/>
    <row r="164" ht="12.75" customHeight="1" x14ac:dyDescent="0.25"/>
    <row r="166" ht="12.75" customHeight="1" x14ac:dyDescent="0.25"/>
    <row r="172" ht="12.75" customHeight="1" x14ac:dyDescent="0.25"/>
    <row r="175" ht="12.75" customHeight="1" x14ac:dyDescent="0.25"/>
    <row r="180" ht="12.75" customHeight="1" x14ac:dyDescent="0.25"/>
    <row r="183" ht="12.75" customHeight="1" x14ac:dyDescent="0.25"/>
    <row r="189" ht="12.75" customHeight="1" x14ac:dyDescent="0.25"/>
  </sheetData>
  <mergeCells count="82">
    <mergeCell ref="D11:D12"/>
    <mergeCell ref="A6:K6"/>
    <mergeCell ref="A7:K7"/>
    <mergeCell ref="A8:K8"/>
    <mergeCell ref="B11:B12"/>
    <mergeCell ref="C11:C12"/>
    <mergeCell ref="G11:G12"/>
    <mergeCell ref="H11:H12"/>
    <mergeCell ref="I11:I12"/>
    <mergeCell ref="B10:L10"/>
    <mergeCell ref="L11:L12"/>
    <mergeCell ref="M11:M12"/>
    <mergeCell ref="E11:E12"/>
    <mergeCell ref="J11:J12"/>
    <mergeCell ref="F11:F12"/>
    <mergeCell ref="K11:K12"/>
    <mergeCell ref="I29:I30"/>
    <mergeCell ref="D29:D30"/>
    <mergeCell ref="E60:E61"/>
    <mergeCell ref="E51:E52"/>
    <mergeCell ref="E29:E30"/>
    <mergeCell ref="F29:F30"/>
    <mergeCell ref="G29:G30"/>
    <mergeCell ref="H29:H30"/>
    <mergeCell ref="I51:I52"/>
    <mergeCell ref="F51:F52"/>
    <mergeCell ref="G51:G52"/>
    <mergeCell ref="G128:J128"/>
    <mergeCell ref="G129:J129"/>
    <mergeCell ref="G130:J130"/>
    <mergeCell ref="G131:J131"/>
    <mergeCell ref="B87:J87"/>
    <mergeCell ref="B88:B89"/>
    <mergeCell ref="C88:C89"/>
    <mergeCell ref="D88:D89"/>
    <mergeCell ref="F88:F89"/>
    <mergeCell ref="G88:G89"/>
    <mergeCell ref="H88:H89"/>
    <mergeCell ref="E88:E89"/>
    <mergeCell ref="G123:J123"/>
    <mergeCell ref="G125:J125"/>
    <mergeCell ref="B67:K67"/>
    <mergeCell ref="B68:B69"/>
    <mergeCell ref="C68:C69"/>
    <mergeCell ref="F68:F69"/>
    <mergeCell ref="G68:G69"/>
    <mergeCell ref="H68:H69"/>
    <mergeCell ref="I68:I69"/>
    <mergeCell ref="J68:J69"/>
    <mergeCell ref="K68:K69"/>
    <mergeCell ref="D68:D69"/>
    <mergeCell ref="E68:E69"/>
    <mergeCell ref="B29:B30"/>
    <mergeCell ref="C60:C61"/>
    <mergeCell ref="B27:H27"/>
    <mergeCell ref="B20:H20"/>
    <mergeCell ref="B21:B22"/>
    <mergeCell ref="C21:C22"/>
    <mergeCell ref="F21:F22"/>
    <mergeCell ref="G21:G22"/>
    <mergeCell ref="D21:D22"/>
    <mergeCell ref="H21:H22"/>
    <mergeCell ref="F60:F61"/>
    <mergeCell ref="G60:G61"/>
    <mergeCell ref="H60:H61"/>
    <mergeCell ref="C29:C30"/>
    <mergeCell ref="I21:I22"/>
    <mergeCell ref="E21:E22"/>
    <mergeCell ref="B60:B61"/>
    <mergeCell ref="B28:K28"/>
    <mergeCell ref="J51:J52"/>
    <mergeCell ref="I60:I61"/>
    <mergeCell ref="B50:J50"/>
    <mergeCell ref="B59:J59"/>
    <mergeCell ref="D51:D52"/>
    <mergeCell ref="D60:D61"/>
    <mergeCell ref="J29:J30"/>
    <mergeCell ref="K29:K30"/>
    <mergeCell ref="J60:J61"/>
    <mergeCell ref="B51:B52"/>
    <mergeCell ref="C51:C52"/>
    <mergeCell ref="H51:H5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2" max="12" man="1"/>
    <brk id="81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2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1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17" t="s">
        <v>28</v>
      </c>
      <c r="B6" s="217"/>
      <c r="C6" s="217"/>
      <c r="D6" s="217"/>
      <c r="E6" s="217"/>
      <c r="F6" s="217"/>
      <c r="G6" s="217"/>
      <c r="H6" s="217"/>
      <c r="I6" s="217"/>
      <c r="J6" s="217"/>
    </row>
    <row r="7" spans="1:12" s="20" customFormat="1" ht="45" x14ac:dyDescent="0.25">
      <c r="A7" s="217" t="s">
        <v>1</v>
      </c>
      <c r="B7" s="217"/>
      <c r="C7" s="217"/>
      <c r="D7" s="217"/>
      <c r="E7" s="217"/>
      <c r="F7" s="217"/>
      <c r="G7" s="217"/>
      <c r="H7" s="217"/>
      <c r="I7" s="217"/>
      <c r="J7" s="217"/>
    </row>
    <row r="8" spans="1:12" s="4" customFormat="1" ht="34.5" x14ac:dyDescent="0.25">
      <c r="A8" s="218" t="str">
        <f>MELBOURNE!A7</f>
        <v>23rd June 2026</v>
      </c>
      <c r="B8" s="218"/>
      <c r="C8" s="218"/>
      <c r="D8" s="218"/>
      <c r="E8" s="218"/>
      <c r="F8" s="218"/>
      <c r="G8" s="218"/>
      <c r="H8" s="218"/>
      <c r="I8" s="218"/>
      <c r="J8" s="218"/>
      <c r="K8" s="20"/>
    </row>
    <row r="9" spans="1:12" ht="33" customHeight="1" thickBot="1" x14ac:dyDescent="0.55000000000000004">
      <c r="B9" s="202" t="s">
        <v>2</v>
      </c>
      <c r="C9" s="202"/>
      <c r="D9" s="202"/>
      <c r="E9" s="202"/>
      <c r="F9" s="202"/>
      <c r="G9" s="202"/>
      <c r="H9" s="202"/>
      <c r="I9" s="202"/>
      <c r="J9" s="202"/>
      <c r="K9" s="8"/>
    </row>
    <row r="10" spans="1:12" ht="15.75" customHeight="1" x14ac:dyDescent="0.25">
      <c r="B10" s="234" t="s">
        <v>3</v>
      </c>
      <c r="C10" s="250" t="s">
        <v>4</v>
      </c>
      <c r="D10" s="228" t="s">
        <v>60</v>
      </c>
      <c r="E10" s="224" t="s">
        <v>25</v>
      </c>
      <c r="F10" s="224" t="s">
        <v>29</v>
      </c>
      <c r="G10" s="224" t="s">
        <v>7</v>
      </c>
      <c r="H10" s="222" t="s">
        <v>39</v>
      </c>
      <c r="I10" s="222" t="s">
        <v>53</v>
      </c>
      <c r="J10" s="214" t="s">
        <v>44</v>
      </c>
      <c r="K10" s="8"/>
      <c r="L10" s="9"/>
    </row>
    <row r="11" spans="1:12" ht="25.5" customHeight="1" thickBot="1" x14ac:dyDescent="0.3">
      <c r="B11" s="263"/>
      <c r="C11" s="281"/>
      <c r="D11" s="282"/>
      <c r="E11" s="225"/>
      <c r="F11" s="225"/>
      <c r="G11" s="225"/>
      <c r="H11" s="223"/>
      <c r="I11" s="223"/>
      <c r="J11" s="215"/>
      <c r="K11" s="8"/>
      <c r="L11" s="10"/>
    </row>
    <row r="12" spans="1:12" s="14" customFormat="1" ht="19.5" customHeight="1" x14ac:dyDescent="0.3">
      <c r="A12" s="71"/>
      <c r="B12" s="191" t="s">
        <v>73</v>
      </c>
      <c r="C12" s="150" t="s">
        <v>97</v>
      </c>
      <c r="D12" s="80">
        <f>E12</f>
        <v>46205</v>
      </c>
      <c r="E12" s="192">
        <v>46205</v>
      </c>
      <c r="F12" s="192">
        <v>46215</v>
      </c>
      <c r="G12" s="193">
        <v>46225</v>
      </c>
      <c r="H12" s="112">
        <f>(F12+28)</f>
        <v>46243</v>
      </c>
      <c r="I12" s="112">
        <f t="shared" ref="I12:I13" si="0">F12+28</f>
        <v>46243</v>
      </c>
      <c r="J12" s="127">
        <f t="shared" ref="J12:J13" si="1">(F12+30)</f>
        <v>46245</v>
      </c>
      <c r="K12" s="8"/>
      <c r="L12" s="13"/>
    </row>
    <row r="13" spans="1:12" s="14" customFormat="1" ht="19.5" customHeight="1" x14ac:dyDescent="0.3">
      <c r="A13" s="70"/>
      <c r="B13" s="15" t="s">
        <v>96</v>
      </c>
      <c r="C13" s="148" t="s">
        <v>104</v>
      </c>
      <c r="D13" s="83">
        <f t="shared" ref="D13:D16" si="2">E13</f>
        <v>46217</v>
      </c>
      <c r="E13" s="189">
        <v>46217</v>
      </c>
      <c r="F13" s="189">
        <v>46226</v>
      </c>
      <c r="G13" s="190">
        <v>46239</v>
      </c>
      <c r="H13" s="126">
        <f>(F13+28)</f>
        <v>46254</v>
      </c>
      <c r="I13" s="126">
        <f t="shared" si="0"/>
        <v>46254</v>
      </c>
      <c r="J13" s="94">
        <f t="shared" si="1"/>
        <v>46256</v>
      </c>
      <c r="K13" s="8"/>
      <c r="L13" s="13"/>
    </row>
    <row r="14" spans="1:12" s="14" customFormat="1" ht="19.149999999999999" customHeight="1" x14ac:dyDescent="0.3">
      <c r="A14" s="70"/>
      <c r="B14" s="15" t="s">
        <v>113</v>
      </c>
      <c r="C14" s="148" t="s">
        <v>114</v>
      </c>
      <c r="D14" s="83">
        <f t="shared" ref="D14" si="3">E14</f>
        <v>46231</v>
      </c>
      <c r="E14" s="189">
        <v>46231</v>
      </c>
      <c r="F14" s="189">
        <v>46240</v>
      </c>
      <c r="G14" s="190">
        <v>46253</v>
      </c>
      <c r="H14" s="126">
        <f>(F14+28)</f>
        <v>46268</v>
      </c>
      <c r="I14" s="126">
        <f>F14+28</f>
        <v>46268</v>
      </c>
      <c r="J14" s="94">
        <f>(F14+30)</f>
        <v>46270</v>
      </c>
      <c r="K14" s="8"/>
      <c r="L14" s="13"/>
    </row>
    <row r="15" spans="1:12" s="14" customFormat="1" ht="19.149999999999999" customHeight="1" x14ac:dyDescent="0.3">
      <c r="A15" s="70"/>
      <c r="B15" s="15" t="s">
        <v>73</v>
      </c>
      <c r="C15" s="148" t="s">
        <v>116</v>
      </c>
      <c r="D15" s="83">
        <f t="shared" ref="D15" si="4">E15</f>
        <v>46252</v>
      </c>
      <c r="E15" s="189">
        <v>46252</v>
      </c>
      <c r="F15" s="189">
        <v>46261</v>
      </c>
      <c r="G15" s="190">
        <v>46274</v>
      </c>
      <c r="H15" s="126">
        <f>(F15+28)</f>
        <v>46289</v>
      </c>
      <c r="I15" s="126">
        <f>F15+28</f>
        <v>46289</v>
      </c>
      <c r="J15" s="94">
        <f>(F15+30)</f>
        <v>46291</v>
      </c>
      <c r="K15" s="8"/>
      <c r="L15" s="13"/>
    </row>
    <row r="16" spans="1:12" s="14" customFormat="1" ht="19.5" customHeight="1" thickBot="1" x14ac:dyDescent="0.35">
      <c r="A16" s="70"/>
      <c r="B16" s="17" t="s">
        <v>96</v>
      </c>
      <c r="C16" s="149" t="s">
        <v>117</v>
      </c>
      <c r="D16" s="18">
        <f t="shared" si="2"/>
        <v>46268</v>
      </c>
      <c r="E16" s="160">
        <v>46268</v>
      </c>
      <c r="F16" s="160">
        <v>46275</v>
      </c>
      <c r="G16" s="125">
        <v>46288</v>
      </c>
      <c r="H16" s="97">
        <f>(F16+28)</f>
        <v>46303</v>
      </c>
      <c r="I16" s="97">
        <f>F16+28</f>
        <v>46303</v>
      </c>
      <c r="J16" s="98">
        <f>(F16+30)</f>
        <v>46305</v>
      </c>
      <c r="K16" s="8"/>
      <c r="L16" s="13"/>
    </row>
    <row r="17" spans="1:12" s="13" customFormat="1" ht="19.5" customHeight="1" x14ac:dyDescent="0.3">
      <c r="A17" s="70"/>
      <c r="B17" s="35"/>
      <c r="C17" s="119"/>
      <c r="D17" s="56"/>
      <c r="E17" s="24"/>
      <c r="F17" s="24"/>
      <c r="G17" s="24"/>
      <c r="H17" s="24"/>
      <c r="I17" s="12"/>
      <c r="J17" s="12"/>
    </row>
    <row r="18" spans="1:12" ht="32.25" thickBot="1" x14ac:dyDescent="0.55000000000000004">
      <c r="B18" s="207" t="s">
        <v>14</v>
      </c>
      <c r="C18" s="207"/>
      <c r="D18" s="207"/>
      <c r="E18" s="207"/>
      <c r="F18" s="207"/>
      <c r="G18" s="207"/>
      <c r="H18" s="207"/>
      <c r="I18" s="207"/>
      <c r="J18" s="207"/>
    </row>
    <row r="19" spans="1:12" ht="12.75" customHeight="1" thickBot="1" x14ac:dyDescent="0.3">
      <c r="B19" s="220" t="s">
        <v>3</v>
      </c>
      <c r="C19" s="228" t="s">
        <v>4</v>
      </c>
      <c r="D19" s="228" t="s">
        <v>60</v>
      </c>
      <c r="E19" s="222" t="s">
        <v>25</v>
      </c>
      <c r="F19" s="222" t="s">
        <v>29</v>
      </c>
      <c r="G19" s="222" t="s">
        <v>15</v>
      </c>
      <c r="H19" s="224" t="s">
        <v>9</v>
      </c>
      <c r="I19" s="224" t="s">
        <v>46</v>
      </c>
      <c r="J19" s="224" t="s">
        <v>16</v>
      </c>
      <c r="K19" s="210" t="s">
        <v>17</v>
      </c>
      <c r="L19" s="178"/>
    </row>
    <row r="20" spans="1:12" ht="25.5" customHeight="1" thickBot="1" x14ac:dyDescent="0.3">
      <c r="B20" s="280"/>
      <c r="C20" s="229"/>
      <c r="D20" s="229"/>
      <c r="E20" s="236"/>
      <c r="F20" s="236"/>
      <c r="G20" s="236"/>
      <c r="H20" s="278"/>
      <c r="I20" s="278"/>
      <c r="J20" s="278"/>
      <c r="K20" s="270"/>
      <c r="L20" s="178"/>
    </row>
    <row r="21" spans="1:12" ht="19.5" customHeight="1" x14ac:dyDescent="0.3">
      <c r="B21" s="15" t="s">
        <v>37</v>
      </c>
      <c r="C21" s="148" t="s">
        <v>98</v>
      </c>
      <c r="D21" s="83">
        <f t="shared" ref="D21" si="5">E21</f>
        <v>46199</v>
      </c>
      <c r="E21" s="33">
        <v>46199</v>
      </c>
      <c r="F21" s="181">
        <v>46207</v>
      </c>
      <c r="G21" s="181">
        <v>46215</v>
      </c>
      <c r="H21" s="64">
        <f>F21+26</f>
        <v>46233</v>
      </c>
      <c r="I21" s="64">
        <f t="shared" ref="I21:I26" si="6">F21+27</f>
        <v>46234</v>
      </c>
      <c r="J21" s="64">
        <f t="shared" ref="J21:J26" si="7">F21+25</f>
        <v>46232</v>
      </c>
      <c r="K21" s="65">
        <f>F21+28</f>
        <v>46235</v>
      </c>
      <c r="L21" s="178"/>
    </row>
    <row r="22" spans="1:12" ht="19.5" customHeight="1" x14ac:dyDescent="0.3">
      <c r="B22" s="196" t="s">
        <v>102</v>
      </c>
      <c r="C22" s="99" t="s">
        <v>103</v>
      </c>
      <c r="D22" s="33">
        <f t="shared" ref="D22" si="8">E22</f>
        <v>46209</v>
      </c>
      <c r="E22" s="33">
        <v>46209</v>
      </c>
      <c r="F22" s="100">
        <v>46215</v>
      </c>
      <c r="G22" s="100">
        <v>46227</v>
      </c>
      <c r="H22" s="33">
        <f t="shared" ref="H22:H26" si="9">F22+26</f>
        <v>46241</v>
      </c>
      <c r="I22" s="33">
        <f t="shared" si="6"/>
        <v>46242</v>
      </c>
      <c r="J22" s="33">
        <f t="shared" si="7"/>
        <v>46240</v>
      </c>
      <c r="K22" s="30">
        <f t="shared" ref="K22:K26" si="10">F22+28</f>
        <v>46243</v>
      </c>
      <c r="L22" s="178"/>
    </row>
    <row r="23" spans="1:12" ht="19.5" customHeight="1" x14ac:dyDescent="0.3">
      <c r="B23" s="15" t="s">
        <v>49</v>
      </c>
      <c r="C23" s="148" t="s">
        <v>112</v>
      </c>
      <c r="D23" s="83">
        <f t="shared" ref="D23:D24" si="11">E23</f>
        <v>46226</v>
      </c>
      <c r="E23" s="33">
        <v>46226</v>
      </c>
      <c r="F23" s="181">
        <v>46232</v>
      </c>
      <c r="G23" s="181">
        <v>46241</v>
      </c>
      <c r="H23" s="33">
        <f t="shared" si="9"/>
        <v>46258</v>
      </c>
      <c r="I23" s="33">
        <f t="shared" si="6"/>
        <v>46259</v>
      </c>
      <c r="J23" s="33">
        <f t="shared" si="7"/>
        <v>46257</v>
      </c>
      <c r="K23" s="30">
        <f t="shared" si="10"/>
        <v>46260</v>
      </c>
      <c r="L23" s="178"/>
    </row>
    <row r="24" spans="1:12" ht="19.5" customHeight="1" x14ac:dyDescent="0.3">
      <c r="A24" s="10"/>
      <c r="B24" s="15" t="s">
        <v>67</v>
      </c>
      <c r="C24" s="148" t="s">
        <v>137</v>
      </c>
      <c r="D24" s="83">
        <f t="shared" si="11"/>
        <v>46231</v>
      </c>
      <c r="E24" s="33">
        <v>46231</v>
      </c>
      <c r="F24" s="195">
        <v>46245</v>
      </c>
      <c r="G24" s="195">
        <v>46255</v>
      </c>
      <c r="H24" s="33">
        <f t="shared" si="9"/>
        <v>46271</v>
      </c>
      <c r="I24" s="33">
        <f t="shared" si="6"/>
        <v>46272</v>
      </c>
      <c r="J24" s="33">
        <f t="shared" si="7"/>
        <v>46270</v>
      </c>
      <c r="K24" s="30">
        <f t="shared" si="10"/>
        <v>46273</v>
      </c>
      <c r="L24" s="178"/>
    </row>
    <row r="25" spans="1:12" ht="19.5" customHeight="1" x14ac:dyDescent="0.3">
      <c r="A25" s="10"/>
      <c r="B25" s="15" t="s">
        <v>102</v>
      </c>
      <c r="C25" s="148" t="s">
        <v>138</v>
      </c>
      <c r="D25" s="83">
        <f>E25</f>
        <v>46245</v>
      </c>
      <c r="E25" s="33">
        <v>46245</v>
      </c>
      <c r="F25" s="195">
        <v>46250</v>
      </c>
      <c r="G25" s="195">
        <v>46262</v>
      </c>
      <c r="H25" s="33">
        <f t="shared" si="9"/>
        <v>46276</v>
      </c>
      <c r="I25" s="33">
        <f t="shared" si="6"/>
        <v>46277</v>
      </c>
      <c r="J25" s="33">
        <f t="shared" si="7"/>
        <v>46275</v>
      </c>
      <c r="K25" s="30">
        <f t="shared" si="10"/>
        <v>46278</v>
      </c>
      <c r="L25" s="178"/>
    </row>
    <row r="26" spans="1:12" ht="19.5" customHeight="1" thickBot="1" x14ac:dyDescent="0.35">
      <c r="B26" s="17" t="s">
        <v>35</v>
      </c>
      <c r="C26" s="149" t="s">
        <v>139</v>
      </c>
      <c r="D26" s="18">
        <f>E26</f>
        <v>46252</v>
      </c>
      <c r="E26" s="28">
        <v>46252</v>
      </c>
      <c r="F26" s="161">
        <v>46257</v>
      </c>
      <c r="G26" s="161">
        <v>46269</v>
      </c>
      <c r="H26" s="28">
        <f t="shared" si="9"/>
        <v>46283</v>
      </c>
      <c r="I26" s="28">
        <f t="shared" si="6"/>
        <v>46284</v>
      </c>
      <c r="J26" s="28">
        <f t="shared" si="7"/>
        <v>46282</v>
      </c>
      <c r="K26" s="31">
        <f t="shared" si="10"/>
        <v>46285</v>
      </c>
      <c r="L26" s="178"/>
    </row>
    <row r="27" spans="1:12" ht="18.75" x14ac:dyDescent="0.2">
      <c r="B27" s="252"/>
      <c r="C27" s="277"/>
      <c r="D27" s="86"/>
      <c r="E27" s="242"/>
      <c r="F27" s="242"/>
      <c r="G27" s="242"/>
      <c r="H27" s="104"/>
      <c r="I27" s="8"/>
      <c r="J27" s="11"/>
      <c r="K27" s="177"/>
    </row>
    <row r="28" spans="1:12" ht="18.75" x14ac:dyDescent="0.25">
      <c r="B28" s="252"/>
      <c r="C28" s="252"/>
      <c r="D28" s="85"/>
      <c r="E28" s="279"/>
      <c r="F28" s="279"/>
      <c r="G28" s="279"/>
      <c r="H28" s="173"/>
      <c r="I28" s="8"/>
      <c r="J28" s="8"/>
      <c r="K28" s="8"/>
    </row>
    <row r="29" spans="1:12" ht="18.75" x14ac:dyDescent="0.3">
      <c r="B29" s="35"/>
      <c r="C29" s="36"/>
      <c r="D29" s="144"/>
      <c r="E29" s="24"/>
      <c r="F29" s="24"/>
      <c r="G29" s="24"/>
      <c r="H29" s="24"/>
      <c r="I29" s="8"/>
      <c r="J29" s="8"/>
      <c r="K29" s="8"/>
    </row>
    <row r="30" spans="1:12" ht="18.75" x14ac:dyDescent="0.3">
      <c r="B30" s="35"/>
      <c r="C30" s="36"/>
      <c r="D30" s="144"/>
      <c r="E30" s="24"/>
      <c r="F30" s="24"/>
      <c r="G30" s="24"/>
      <c r="H30" s="24"/>
      <c r="I30" s="8"/>
      <c r="J30" s="8"/>
      <c r="K30" s="8"/>
    </row>
    <row r="31" spans="1:12" ht="18.75" x14ac:dyDescent="0.3">
      <c r="B31" s="35"/>
      <c r="C31" s="36"/>
      <c r="D31" s="144"/>
      <c r="E31" s="24"/>
      <c r="F31" s="24"/>
      <c r="G31" s="24"/>
      <c r="H31" s="24"/>
      <c r="I31" s="8"/>
      <c r="J31" s="8"/>
      <c r="K31" s="8"/>
    </row>
    <row r="32" spans="1:12" ht="18.75" x14ac:dyDescent="0.3">
      <c r="B32" s="35"/>
      <c r="C32" s="36"/>
      <c r="D32" s="144"/>
      <c r="E32" s="24"/>
      <c r="F32" s="24"/>
      <c r="G32" s="24"/>
      <c r="H32" s="24"/>
      <c r="I32" s="8"/>
      <c r="J32" s="8"/>
      <c r="K32" s="8"/>
    </row>
    <row r="33" spans="1:12" ht="18.75" x14ac:dyDescent="0.3">
      <c r="B33" s="35"/>
      <c r="C33" s="36"/>
      <c r="D33" s="144"/>
      <c r="E33" s="24"/>
      <c r="F33" s="24"/>
      <c r="G33" s="24"/>
      <c r="H33" s="24"/>
      <c r="I33" s="8"/>
      <c r="J33" s="8"/>
      <c r="K33" s="8"/>
    </row>
    <row r="34" spans="1:12" ht="18.75" x14ac:dyDescent="0.3">
      <c r="B34" s="35"/>
      <c r="C34" s="36"/>
      <c r="D34" s="144"/>
      <c r="E34" s="24"/>
      <c r="F34" s="24"/>
      <c r="G34" s="24"/>
      <c r="H34" s="24"/>
      <c r="I34" s="8"/>
      <c r="J34" s="8"/>
      <c r="K34" s="8"/>
    </row>
    <row r="35" spans="1:12" ht="18.75" x14ac:dyDescent="0.3">
      <c r="B35" s="35"/>
      <c r="C35" s="36"/>
      <c r="D35" s="144"/>
      <c r="E35" s="24"/>
      <c r="F35" s="24"/>
      <c r="G35" s="24"/>
      <c r="H35" s="24"/>
      <c r="I35" s="8"/>
      <c r="J35" s="8"/>
      <c r="K35" s="8"/>
    </row>
    <row r="36" spans="1:12" ht="18.75" x14ac:dyDescent="0.3">
      <c r="B36" s="35"/>
      <c r="C36" s="36"/>
      <c r="D36" s="144"/>
      <c r="E36" s="24"/>
      <c r="F36" s="24"/>
      <c r="G36" s="24"/>
      <c r="H36" s="24"/>
      <c r="I36" s="8"/>
      <c r="J36" s="8"/>
      <c r="K36" s="8"/>
    </row>
    <row r="37" spans="1:12" ht="18.75" x14ac:dyDescent="0.3">
      <c r="B37" s="35"/>
      <c r="C37" s="36"/>
      <c r="D37" s="144"/>
      <c r="E37" s="24"/>
      <c r="F37" s="24"/>
      <c r="G37" s="24"/>
      <c r="H37" s="24"/>
      <c r="I37" s="8"/>
      <c r="J37" s="8"/>
      <c r="K37" s="8"/>
    </row>
    <row r="38" spans="1:12" ht="18" customHeight="1" x14ac:dyDescent="0.3">
      <c r="B38" s="35"/>
      <c r="C38" s="36"/>
      <c r="D38" s="144"/>
      <c r="E38" s="24"/>
      <c r="F38" s="24"/>
      <c r="G38" s="24"/>
      <c r="H38" s="24"/>
      <c r="I38" s="34"/>
      <c r="J38" s="8"/>
      <c r="K38" s="8"/>
    </row>
    <row r="39" spans="1:12" ht="25.5" customHeight="1" thickBot="1" x14ac:dyDescent="0.55000000000000004">
      <c r="B39" s="207" t="s">
        <v>95</v>
      </c>
      <c r="C39" s="207"/>
      <c r="D39" s="207"/>
      <c r="E39" s="207"/>
      <c r="F39" s="207"/>
      <c r="G39" s="207"/>
      <c r="H39" s="207"/>
      <c r="I39" s="207"/>
      <c r="J39" s="207"/>
      <c r="K39" s="8"/>
      <c r="L39" s="10"/>
    </row>
    <row r="40" spans="1:12" ht="18" customHeight="1" x14ac:dyDescent="0.25">
      <c r="B40" s="234" t="s">
        <v>3</v>
      </c>
      <c r="C40" s="250" t="s">
        <v>4</v>
      </c>
      <c r="D40" s="228" t="s">
        <v>60</v>
      </c>
      <c r="E40" s="224" t="s">
        <v>25</v>
      </c>
      <c r="F40" s="224" t="s">
        <v>29</v>
      </c>
      <c r="G40" s="224" t="s">
        <v>15</v>
      </c>
      <c r="H40" s="224" t="s">
        <v>40</v>
      </c>
      <c r="I40" s="210" t="s">
        <v>41</v>
      </c>
      <c r="J40" s="8"/>
      <c r="K40" s="10"/>
    </row>
    <row r="41" spans="1:12" ht="18" customHeight="1" thickBot="1" x14ac:dyDescent="0.3">
      <c r="B41" s="235"/>
      <c r="C41" s="251"/>
      <c r="D41" s="229"/>
      <c r="E41" s="237"/>
      <c r="F41" s="237"/>
      <c r="G41" s="237"/>
      <c r="H41" s="237"/>
      <c r="I41" s="211"/>
      <c r="J41" s="8"/>
      <c r="K41" s="10"/>
    </row>
    <row r="42" spans="1:12" ht="19.5" customHeight="1" x14ac:dyDescent="0.3">
      <c r="B42" s="92" t="str">
        <f t="shared" ref="B42:C44" si="12">B21</f>
        <v>KOTA LUMAYAN</v>
      </c>
      <c r="C42" s="179" t="str">
        <f t="shared" si="12"/>
        <v>190N</v>
      </c>
      <c r="D42" s="80">
        <f t="shared" ref="D42:G47" si="13">D21</f>
        <v>46199</v>
      </c>
      <c r="E42" s="64">
        <f t="shared" si="13"/>
        <v>46199</v>
      </c>
      <c r="F42" s="64">
        <f t="shared" si="13"/>
        <v>46207</v>
      </c>
      <c r="G42" s="64">
        <f t="shared" si="13"/>
        <v>46215</v>
      </c>
      <c r="H42" s="64">
        <f>F42+28</f>
        <v>46235</v>
      </c>
      <c r="I42" s="65">
        <f>G42+28</f>
        <v>46243</v>
      </c>
      <c r="J42" s="8"/>
      <c r="K42" s="10"/>
    </row>
    <row r="43" spans="1:12" ht="19.5" customHeight="1" x14ac:dyDescent="0.3">
      <c r="B43" s="25" t="str">
        <f t="shared" si="12"/>
        <v>OOCL YOKOHAMA</v>
      </c>
      <c r="C43" s="120" t="str">
        <f t="shared" si="12"/>
        <v>212N</v>
      </c>
      <c r="D43" s="83">
        <f t="shared" si="13"/>
        <v>46209</v>
      </c>
      <c r="E43" s="33">
        <f t="shared" si="13"/>
        <v>46209</v>
      </c>
      <c r="F43" s="33">
        <f t="shared" si="13"/>
        <v>46215</v>
      </c>
      <c r="G43" s="33">
        <f t="shared" si="13"/>
        <v>46227</v>
      </c>
      <c r="H43" s="33">
        <f t="shared" ref="H43:I46" si="14">F43+28</f>
        <v>46243</v>
      </c>
      <c r="I43" s="30">
        <f>G43+28</f>
        <v>46255</v>
      </c>
      <c r="J43" s="8"/>
      <c r="K43" s="10"/>
    </row>
    <row r="44" spans="1:12" ht="19.5" customHeight="1" x14ac:dyDescent="0.3">
      <c r="B44" s="25" t="str">
        <f t="shared" si="12"/>
        <v>OOCL HOUSTON</v>
      </c>
      <c r="C44" s="120" t="str">
        <f t="shared" si="12"/>
        <v>219N</v>
      </c>
      <c r="D44" s="83">
        <f t="shared" si="13"/>
        <v>46226</v>
      </c>
      <c r="E44" s="33">
        <f t="shared" si="13"/>
        <v>46226</v>
      </c>
      <c r="F44" s="33">
        <f t="shared" si="13"/>
        <v>46232</v>
      </c>
      <c r="G44" s="33">
        <f t="shared" si="13"/>
        <v>46241</v>
      </c>
      <c r="H44" s="33">
        <f t="shared" si="14"/>
        <v>46260</v>
      </c>
      <c r="I44" s="30">
        <f t="shared" si="14"/>
        <v>46269</v>
      </c>
      <c r="J44" s="8"/>
      <c r="K44" s="10"/>
    </row>
    <row r="45" spans="1:12" ht="19.5" customHeight="1" x14ac:dyDescent="0.3">
      <c r="B45" s="25" t="str">
        <f t="shared" ref="B45:C47" si="15">B24</f>
        <v>OOCL BRISBANE</v>
      </c>
      <c r="C45" s="148" t="str">
        <f t="shared" si="15"/>
        <v>251N</v>
      </c>
      <c r="D45" s="83">
        <f t="shared" si="13"/>
        <v>46231</v>
      </c>
      <c r="E45" s="33">
        <f t="shared" si="13"/>
        <v>46231</v>
      </c>
      <c r="F45" s="33">
        <f t="shared" si="13"/>
        <v>46245</v>
      </c>
      <c r="G45" s="33">
        <f t="shared" si="13"/>
        <v>46255</v>
      </c>
      <c r="H45" s="33">
        <f>F45+28</f>
        <v>46273</v>
      </c>
      <c r="I45" s="30">
        <f t="shared" si="14"/>
        <v>46283</v>
      </c>
      <c r="J45" s="8"/>
      <c r="K45" s="10"/>
    </row>
    <row r="46" spans="1:12" ht="19.5" customHeight="1" x14ac:dyDescent="0.3">
      <c r="B46" s="25" t="str">
        <f t="shared" si="15"/>
        <v>OOCL YOKOHAMA</v>
      </c>
      <c r="C46" s="148" t="str">
        <f t="shared" si="15"/>
        <v>213N</v>
      </c>
      <c r="D46" s="83">
        <f t="shared" si="13"/>
        <v>46245</v>
      </c>
      <c r="E46" s="33">
        <f t="shared" si="13"/>
        <v>46245</v>
      </c>
      <c r="F46" s="33">
        <f t="shared" si="13"/>
        <v>46250</v>
      </c>
      <c r="G46" s="33">
        <f t="shared" si="13"/>
        <v>46262</v>
      </c>
      <c r="H46" s="33">
        <f>F46+28</f>
        <v>46278</v>
      </c>
      <c r="I46" s="30">
        <f t="shared" si="14"/>
        <v>46290</v>
      </c>
      <c r="J46" s="8"/>
      <c r="K46" s="10"/>
    </row>
    <row r="47" spans="1:12" s="10" customFormat="1" ht="20.25" customHeight="1" thickBot="1" x14ac:dyDescent="0.35">
      <c r="A47" s="13"/>
      <c r="B47" s="26" t="str">
        <f t="shared" si="15"/>
        <v>KOTA LARIS</v>
      </c>
      <c r="C47" s="149" t="str">
        <f t="shared" si="15"/>
        <v>101N</v>
      </c>
      <c r="D47" s="18">
        <f t="shared" si="13"/>
        <v>46252</v>
      </c>
      <c r="E47" s="28">
        <f t="shared" si="13"/>
        <v>46252</v>
      </c>
      <c r="F47" s="28">
        <f t="shared" si="13"/>
        <v>46257</v>
      </c>
      <c r="G47" s="28">
        <f t="shared" si="13"/>
        <v>46269</v>
      </c>
      <c r="H47" s="28">
        <f t="shared" ref="H47" si="16">F47+45</f>
        <v>46302</v>
      </c>
      <c r="I47" s="31">
        <f>F47+28</f>
        <v>46285</v>
      </c>
      <c r="J47" s="8"/>
    </row>
    <row r="48" spans="1:12" ht="25.5" customHeight="1" thickBot="1" x14ac:dyDescent="0.55000000000000004">
      <c r="B48" s="276" t="s">
        <v>18</v>
      </c>
      <c r="C48" s="276"/>
      <c r="D48" s="276"/>
      <c r="E48" s="276"/>
      <c r="F48" s="276"/>
      <c r="G48" s="276"/>
      <c r="H48" s="276"/>
      <c r="I48" s="276"/>
      <c r="J48" s="207"/>
      <c r="K48" s="8"/>
    </row>
    <row r="49" spans="2:11" ht="18" customHeight="1" x14ac:dyDescent="0.25">
      <c r="B49" s="234" t="s">
        <v>3</v>
      </c>
      <c r="C49" s="250" t="s">
        <v>4</v>
      </c>
      <c r="D49" s="228" t="s">
        <v>60</v>
      </c>
      <c r="E49" s="224" t="s">
        <v>25</v>
      </c>
      <c r="F49" s="224" t="s">
        <v>29</v>
      </c>
      <c r="G49" s="224" t="s">
        <v>15</v>
      </c>
      <c r="H49" s="224" t="s">
        <v>43</v>
      </c>
      <c r="I49" s="210" t="s">
        <v>19</v>
      </c>
      <c r="J49" s="8"/>
      <c r="K49" s="10"/>
    </row>
    <row r="50" spans="2:11" ht="18" customHeight="1" thickBot="1" x14ac:dyDescent="0.3">
      <c r="B50" s="235"/>
      <c r="C50" s="251"/>
      <c r="D50" s="229"/>
      <c r="E50" s="237"/>
      <c r="F50" s="237"/>
      <c r="G50" s="237"/>
      <c r="H50" s="237"/>
      <c r="I50" s="211"/>
      <c r="J50" s="8"/>
      <c r="K50" s="10"/>
    </row>
    <row r="51" spans="2:11" ht="19.5" customHeight="1" x14ac:dyDescent="0.3">
      <c r="B51" s="25" t="str">
        <f>B21</f>
        <v>KOTA LUMAYAN</v>
      </c>
      <c r="C51" s="148" t="str">
        <f t="shared" ref="C51:C55" si="17">C21</f>
        <v>190N</v>
      </c>
      <c r="D51" s="83">
        <f>D21</f>
        <v>46199</v>
      </c>
      <c r="E51" s="33">
        <f>E21</f>
        <v>46199</v>
      </c>
      <c r="F51" s="33">
        <f>F21</f>
        <v>46207</v>
      </c>
      <c r="G51" s="33">
        <f>G21</f>
        <v>46215</v>
      </c>
      <c r="H51" s="33">
        <f>F51+48</f>
        <v>46255</v>
      </c>
      <c r="I51" s="30">
        <f>F51+45</f>
        <v>46252</v>
      </c>
      <c r="J51" s="8"/>
      <c r="K51" s="10"/>
    </row>
    <row r="52" spans="2:11" ht="19.5" customHeight="1" x14ac:dyDescent="0.3">
      <c r="B52" s="25" t="str">
        <f>B22</f>
        <v>OOCL YOKOHAMA</v>
      </c>
      <c r="C52" s="148" t="str">
        <f t="shared" si="17"/>
        <v>212N</v>
      </c>
      <c r="D52" s="83">
        <f t="shared" ref="D52:E55" si="18">D22</f>
        <v>46209</v>
      </c>
      <c r="E52" s="33">
        <f t="shared" si="18"/>
        <v>46209</v>
      </c>
      <c r="F52" s="33">
        <f>F43</f>
        <v>46215</v>
      </c>
      <c r="G52" s="33">
        <f>G22</f>
        <v>46227</v>
      </c>
      <c r="H52" s="33">
        <f t="shared" ref="H52:H55" si="19">F52+48</f>
        <v>46263</v>
      </c>
      <c r="I52" s="30">
        <f t="shared" ref="I52:I55" si="20">F52+45</f>
        <v>46260</v>
      </c>
      <c r="J52" s="8"/>
      <c r="K52" s="10"/>
    </row>
    <row r="53" spans="2:11" ht="19.5" customHeight="1" x14ac:dyDescent="0.3">
      <c r="B53" s="25" t="str">
        <f>B23</f>
        <v>OOCL HOUSTON</v>
      </c>
      <c r="C53" s="148" t="str">
        <f t="shared" si="17"/>
        <v>219N</v>
      </c>
      <c r="D53" s="83">
        <f t="shared" si="18"/>
        <v>46226</v>
      </c>
      <c r="E53" s="33">
        <f t="shared" si="18"/>
        <v>46226</v>
      </c>
      <c r="F53" s="33">
        <f>F44</f>
        <v>46232</v>
      </c>
      <c r="G53" s="33">
        <f t="shared" ref="G53" si="21">G23</f>
        <v>46241</v>
      </c>
      <c r="H53" s="33">
        <f t="shared" si="19"/>
        <v>46280</v>
      </c>
      <c r="I53" s="30">
        <f t="shared" si="20"/>
        <v>46277</v>
      </c>
      <c r="J53" s="8"/>
      <c r="K53" s="10"/>
    </row>
    <row r="54" spans="2:11" ht="19.5" customHeight="1" x14ac:dyDescent="0.3">
      <c r="B54" s="25" t="str">
        <f>B24</f>
        <v>OOCL BRISBANE</v>
      </c>
      <c r="C54" s="148" t="str">
        <f t="shared" si="17"/>
        <v>251N</v>
      </c>
      <c r="D54" s="83">
        <f t="shared" si="18"/>
        <v>46231</v>
      </c>
      <c r="E54" s="33">
        <f t="shared" si="18"/>
        <v>46231</v>
      </c>
      <c r="F54" s="33">
        <f>F24</f>
        <v>46245</v>
      </c>
      <c r="G54" s="33">
        <f>G24</f>
        <v>46255</v>
      </c>
      <c r="H54" s="33">
        <f t="shared" si="19"/>
        <v>46293</v>
      </c>
      <c r="I54" s="30">
        <f t="shared" si="20"/>
        <v>46290</v>
      </c>
      <c r="J54" s="8"/>
      <c r="K54" s="10"/>
    </row>
    <row r="55" spans="2:11" ht="19.5" customHeight="1" thickBot="1" x14ac:dyDescent="0.35">
      <c r="B55" s="26" t="str">
        <f>B25</f>
        <v>OOCL YOKOHAMA</v>
      </c>
      <c r="C55" s="149" t="str">
        <f t="shared" si="17"/>
        <v>213N</v>
      </c>
      <c r="D55" s="18">
        <f t="shared" si="18"/>
        <v>46245</v>
      </c>
      <c r="E55" s="28">
        <f t="shared" si="18"/>
        <v>46245</v>
      </c>
      <c r="F55" s="28">
        <f>F25</f>
        <v>46250</v>
      </c>
      <c r="G55" s="28">
        <f>G25</f>
        <v>46262</v>
      </c>
      <c r="H55" s="28">
        <f t="shared" si="19"/>
        <v>46298</v>
      </c>
      <c r="I55" s="31">
        <f t="shared" si="20"/>
        <v>46295</v>
      </c>
      <c r="J55" s="8"/>
      <c r="K55" s="10"/>
    </row>
    <row r="56" spans="2:11" ht="24.75" customHeight="1" thickBot="1" x14ac:dyDescent="0.55000000000000004">
      <c r="B56" s="276" t="s">
        <v>20</v>
      </c>
      <c r="C56" s="276"/>
      <c r="D56" s="276"/>
      <c r="E56" s="276"/>
      <c r="F56" s="276"/>
      <c r="G56" s="276"/>
      <c r="H56" s="276"/>
      <c r="I56" s="276"/>
      <c r="J56" s="207"/>
      <c r="K56" s="8"/>
    </row>
    <row r="57" spans="2:11" ht="20.25" customHeight="1" x14ac:dyDescent="0.25">
      <c r="B57" s="234" t="s">
        <v>3</v>
      </c>
      <c r="C57" s="250" t="s">
        <v>4</v>
      </c>
      <c r="D57" s="228" t="s">
        <v>60</v>
      </c>
      <c r="E57" s="224" t="s">
        <v>25</v>
      </c>
      <c r="F57" s="224" t="s">
        <v>29</v>
      </c>
      <c r="G57" s="224" t="s">
        <v>15</v>
      </c>
      <c r="H57" s="214" t="s">
        <v>61</v>
      </c>
      <c r="I57" s="224" t="s">
        <v>62</v>
      </c>
      <c r="J57" s="210" t="s">
        <v>42</v>
      </c>
      <c r="K57" s="8"/>
    </row>
    <row r="58" spans="2:11" ht="20.25" customHeight="1" thickBot="1" x14ac:dyDescent="0.3">
      <c r="B58" s="235"/>
      <c r="C58" s="251"/>
      <c r="D58" s="229"/>
      <c r="E58" s="237"/>
      <c r="F58" s="237"/>
      <c r="G58" s="237"/>
      <c r="H58" s="249"/>
      <c r="I58" s="237"/>
      <c r="J58" s="211"/>
      <c r="K58" s="8"/>
    </row>
    <row r="59" spans="2:11" ht="19.5" customHeight="1" x14ac:dyDescent="0.3">
      <c r="B59" s="92" t="str">
        <f t="shared" ref="B59:C62" si="22">B21</f>
        <v>KOTA LUMAYAN</v>
      </c>
      <c r="C59" s="150" t="str">
        <f t="shared" si="22"/>
        <v>190N</v>
      </c>
      <c r="D59" s="80">
        <f t="shared" ref="D59:D62" si="23">D21</f>
        <v>46199</v>
      </c>
      <c r="E59" s="64">
        <f t="shared" ref="E59:G62" si="24">E21</f>
        <v>46199</v>
      </c>
      <c r="F59" s="64">
        <f t="shared" si="24"/>
        <v>46207</v>
      </c>
      <c r="G59" s="64">
        <f t="shared" si="24"/>
        <v>46215</v>
      </c>
      <c r="H59" s="64">
        <f>F59+48</f>
        <v>46255</v>
      </c>
      <c r="I59" s="64">
        <f>F59+51</f>
        <v>46258</v>
      </c>
      <c r="J59" s="65">
        <f>F59+51</f>
        <v>46258</v>
      </c>
      <c r="K59" s="8"/>
    </row>
    <row r="60" spans="2:11" ht="20.25" customHeight="1" x14ac:dyDescent="0.3">
      <c r="B60" s="25" t="str">
        <f t="shared" si="22"/>
        <v>OOCL YOKOHAMA</v>
      </c>
      <c r="C60" s="148" t="str">
        <f t="shared" si="22"/>
        <v>212N</v>
      </c>
      <c r="D60" s="83">
        <f t="shared" si="23"/>
        <v>46209</v>
      </c>
      <c r="E60" s="33">
        <f t="shared" si="24"/>
        <v>46209</v>
      </c>
      <c r="F60" s="33">
        <f t="shared" si="24"/>
        <v>46215</v>
      </c>
      <c r="G60" s="33">
        <f t="shared" si="24"/>
        <v>46227</v>
      </c>
      <c r="H60" s="33">
        <f t="shared" ref="H60:H62" si="25">F60+48</f>
        <v>46263</v>
      </c>
      <c r="I60" s="33">
        <f t="shared" ref="I60:I62" si="26">F60+51</f>
        <v>46266</v>
      </c>
      <c r="J60" s="30">
        <f>F60+51</f>
        <v>46266</v>
      </c>
      <c r="K60" s="8"/>
    </row>
    <row r="61" spans="2:11" ht="20.25" customHeight="1" x14ac:dyDescent="0.3">
      <c r="B61" s="25" t="str">
        <f t="shared" si="22"/>
        <v>OOCL HOUSTON</v>
      </c>
      <c r="C61" s="148" t="str">
        <f t="shared" si="22"/>
        <v>219N</v>
      </c>
      <c r="D61" s="83">
        <f t="shared" si="23"/>
        <v>46226</v>
      </c>
      <c r="E61" s="33">
        <f t="shared" si="24"/>
        <v>46226</v>
      </c>
      <c r="F61" s="33">
        <f t="shared" si="24"/>
        <v>46232</v>
      </c>
      <c r="G61" s="33">
        <f t="shared" si="24"/>
        <v>46241</v>
      </c>
      <c r="H61" s="33">
        <f t="shared" si="25"/>
        <v>46280</v>
      </c>
      <c r="I61" s="33">
        <f t="shared" si="26"/>
        <v>46283</v>
      </c>
      <c r="J61" s="30">
        <f>F61+51</f>
        <v>46283</v>
      </c>
      <c r="K61" s="8"/>
    </row>
    <row r="62" spans="2:11" ht="20.25" customHeight="1" thickBot="1" x14ac:dyDescent="0.35">
      <c r="B62" s="26" t="str">
        <f t="shared" si="22"/>
        <v>OOCL BRISBANE</v>
      </c>
      <c r="C62" s="149" t="str">
        <f t="shared" si="22"/>
        <v>251N</v>
      </c>
      <c r="D62" s="18">
        <f t="shared" si="23"/>
        <v>46231</v>
      </c>
      <c r="E62" s="28">
        <f t="shared" si="24"/>
        <v>46231</v>
      </c>
      <c r="F62" s="28">
        <f t="shared" si="24"/>
        <v>46245</v>
      </c>
      <c r="G62" s="28">
        <f t="shared" si="24"/>
        <v>46255</v>
      </c>
      <c r="H62" s="28">
        <f t="shared" si="25"/>
        <v>46293</v>
      </c>
      <c r="I62" s="28">
        <f t="shared" si="26"/>
        <v>46296</v>
      </c>
      <c r="J62" s="31">
        <f>F62+51</f>
        <v>46296</v>
      </c>
      <c r="K62" s="8"/>
    </row>
    <row r="63" spans="2:11" ht="20.25" customHeight="1" x14ac:dyDescent="0.3">
      <c r="B63" s="40"/>
      <c r="C63" s="41"/>
      <c r="D63" s="62"/>
      <c r="E63" s="46"/>
      <c r="F63" s="43"/>
      <c r="G63" s="43"/>
      <c r="H63" s="43"/>
      <c r="I63" s="43"/>
      <c r="J63" s="43"/>
      <c r="K63" s="8"/>
    </row>
    <row r="64" spans="2:11" ht="20.25" customHeight="1" x14ac:dyDescent="0.3">
      <c r="B64" s="40"/>
      <c r="C64" s="41"/>
      <c r="D64" s="62"/>
      <c r="E64" s="46"/>
      <c r="F64" s="43"/>
      <c r="G64" s="43"/>
      <c r="H64" s="43"/>
      <c r="I64" s="43"/>
      <c r="J64" s="43"/>
      <c r="K64" s="8"/>
    </row>
    <row r="65" spans="2:11" ht="20.25" customHeight="1" x14ac:dyDescent="0.3">
      <c r="B65" s="40"/>
      <c r="C65" s="41"/>
      <c r="D65" s="62"/>
      <c r="E65" s="46"/>
      <c r="F65" s="43"/>
      <c r="G65" s="43"/>
      <c r="H65" s="43"/>
      <c r="I65" s="43"/>
      <c r="J65" s="43"/>
      <c r="K65" s="8"/>
    </row>
    <row r="66" spans="2:11" ht="20.25" customHeight="1" x14ac:dyDescent="0.3">
      <c r="B66" s="40"/>
      <c r="C66" s="41"/>
      <c r="D66" s="62"/>
      <c r="E66" s="46"/>
      <c r="F66" s="43"/>
      <c r="G66" s="43"/>
      <c r="H66" s="43"/>
      <c r="I66" s="43"/>
      <c r="J66" s="43"/>
      <c r="K66" s="8"/>
    </row>
    <row r="67" spans="2:11" ht="20.25" customHeight="1" x14ac:dyDescent="0.3">
      <c r="B67" s="40"/>
      <c r="C67" s="41"/>
      <c r="D67" s="62"/>
      <c r="E67" s="46"/>
      <c r="F67" s="43"/>
      <c r="G67" s="43"/>
      <c r="H67" s="43"/>
      <c r="I67" s="43"/>
      <c r="J67" s="43"/>
      <c r="K67" s="8"/>
    </row>
    <row r="68" spans="2:11" ht="20.25" customHeight="1" x14ac:dyDescent="0.3">
      <c r="B68" s="40"/>
      <c r="C68" s="41"/>
      <c r="D68" s="62"/>
      <c r="E68" s="46"/>
      <c r="F68" s="43"/>
      <c r="G68" s="43"/>
      <c r="H68" s="43"/>
      <c r="I68" s="43"/>
      <c r="J68" s="43"/>
      <c r="K68" s="8"/>
    </row>
    <row r="69" spans="2:11" ht="20.25" customHeight="1" x14ac:dyDescent="0.3">
      <c r="B69" s="40"/>
      <c r="C69" s="41"/>
      <c r="D69" s="62"/>
      <c r="E69" s="46"/>
      <c r="F69" s="43"/>
      <c r="G69" s="43"/>
      <c r="H69" s="43"/>
      <c r="I69" s="43"/>
      <c r="J69" s="43"/>
      <c r="K69" s="8"/>
    </row>
    <row r="70" spans="2:11" ht="20.25" customHeight="1" x14ac:dyDescent="0.3">
      <c r="B70" s="40"/>
      <c r="C70" s="41"/>
      <c r="D70" s="62"/>
      <c r="E70" s="46"/>
      <c r="F70" s="43"/>
      <c r="G70" s="43"/>
      <c r="H70" s="43"/>
      <c r="I70" s="43"/>
      <c r="J70" s="43"/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12.75" customHeight="1" x14ac:dyDescent="0.2">
      <c r="B74" s="37"/>
      <c r="C74" s="38"/>
      <c r="D74" s="38"/>
      <c r="E74" s="39"/>
      <c r="F74" s="39"/>
      <c r="G74" s="29"/>
      <c r="H74" s="29"/>
      <c r="I74" s="34"/>
      <c r="J74" s="8"/>
      <c r="K74" s="8"/>
    </row>
    <row r="75" spans="2:11" ht="24.75" customHeight="1" thickBot="1" x14ac:dyDescent="0.55000000000000004">
      <c r="B75" s="207" t="s">
        <v>21</v>
      </c>
      <c r="C75" s="207"/>
      <c r="D75" s="207"/>
      <c r="E75" s="207"/>
      <c r="F75" s="207"/>
      <c r="G75" s="207"/>
      <c r="H75" s="207"/>
      <c r="I75" s="207"/>
      <c r="J75" s="11"/>
      <c r="K75" s="11"/>
    </row>
    <row r="76" spans="2:11" ht="12.75" customHeight="1" x14ac:dyDescent="0.25">
      <c r="B76" s="247" t="s">
        <v>3</v>
      </c>
      <c r="C76" s="197" t="s">
        <v>4</v>
      </c>
      <c r="D76" s="197" t="s">
        <v>60</v>
      </c>
      <c r="E76" s="214" t="s">
        <v>25</v>
      </c>
      <c r="F76" s="214" t="s">
        <v>29</v>
      </c>
      <c r="G76" s="214" t="s">
        <v>22</v>
      </c>
      <c r="H76" s="8"/>
      <c r="I76" s="8"/>
      <c r="J76" s="8"/>
      <c r="K76" s="3"/>
    </row>
    <row r="77" spans="2:11" ht="33" customHeight="1" thickBot="1" x14ac:dyDescent="0.3">
      <c r="B77" s="248"/>
      <c r="C77" s="198"/>
      <c r="D77" s="198"/>
      <c r="E77" s="249"/>
      <c r="F77" s="249"/>
      <c r="G77" s="249"/>
      <c r="H77" s="8"/>
      <c r="I77" s="8"/>
      <c r="J77" s="8"/>
      <c r="K77" s="10"/>
    </row>
    <row r="78" spans="2:11" ht="20.25" customHeight="1" x14ac:dyDescent="0.3">
      <c r="B78" s="25" t="s">
        <v>79</v>
      </c>
      <c r="C78" s="111">
        <v>2623</v>
      </c>
      <c r="D78" s="33">
        <f>E78</f>
        <v>46201</v>
      </c>
      <c r="E78" s="33">
        <v>46201</v>
      </c>
      <c r="F78" s="33">
        <v>46205</v>
      </c>
      <c r="G78" s="30">
        <v>46212</v>
      </c>
      <c r="H78" s="8"/>
      <c r="I78" s="8"/>
      <c r="J78" s="129"/>
      <c r="K78" s="10"/>
    </row>
    <row r="79" spans="2:11" ht="20.25" customHeight="1" x14ac:dyDescent="0.3">
      <c r="B79" s="25" t="s">
        <v>78</v>
      </c>
      <c r="C79" s="111">
        <v>2623</v>
      </c>
      <c r="D79" s="33">
        <f>E79</f>
        <v>46205</v>
      </c>
      <c r="E79" s="33">
        <v>46205</v>
      </c>
      <c r="F79" s="33">
        <v>46212</v>
      </c>
      <c r="G79" s="30">
        <v>46219</v>
      </c>
      <c r="H79" s="8"/>
      <c r="I79" s="8"/>
      <c r="J79" s="8"/>
      <c r="K79" s="10"/>
    </row>
    <row r="80" spans="2:11" ht="20.25" customHeight="1" x14ac:dyDescent="0.3">
      <c r="B80" s="25" t="s">
        <v>79</v>
      </c>
      <c r="C80" s="111">
        <v>2625</v>
      </c>
      <c r="D80" s="33">
        <f>E80</f>
        <v>46212</v>
      </c>
      <c r="E80" s="33">
        <v>46212</v>
      </c>
      <c r="F80" s="33">
        <v>46219</v>
      </c>
      <c r="G80" s="30">
        <v>46226</v>
      </c>
      <c r="H80" s="8"/>
      <c r="I80" s="8"/>
      <c r="J80" s="8"/>
      <c r="K80" s="10"/>
    </row>
    <row r="81" spans="2:12" ht="20.25" customHeight="1" thickBot="1" x14ac:dyDescent="0.35">
      <c r="B81" s="26" t="s">
        <v>78</v>
      </c>
      <c r="C81" s="146">
        <v>2625</v>
      </c>
      <c r="D81" s="28">
        <f>E81</f>
        <v>46219</v>
      </c>
      <c r="E81" s="28">
        <v>46219</v>
      </c>
      <c r="F81" s="28">
        <v>46226</v>
      </c>
      <c r="G81" s="31">
        <v>46233</v>
      </c>
      <c r="H81" s="8"/>
      <c r="I81" s="8"/>
      <c r="J81" s="8"/>
      <c r="K81" s="10"/>
    </row>
    <row r="82" spans="2:12" ht="18" customHeight="1" x14ac:dyDescent="0.2">
      <c r="B82" s="37"/>
      <c r="C82" s="38"/>
      <c r="D82" s="38"/>
      <c r="E82" s="39"/>
      <c r="F82" s="39"/>
      <c r="G82" s="29"/>
      <c r="H82" s="8"/>
      <c r="I82" s="34"/>
      <c r="J82" s="8"/>
      <c r="K82" s="8"/>
    </row>
    <row r="83" spans="2:12" ht="18" customHeight="1" x14ac:dyDescent="0.25">
      <c r="B83" s="47"/>
      <c r="C83" s="47"/>
      <c r="D83" s="47"/>
      <c r="E83" s="8"/>
      <c r="F83" s="8"/>
      <c r="G83" s="8"/>
      <c r="H83" s="8"/>
      <c r="I83" s="8"/>
      <c r="J83" s="8"/>
      <c r="K83" s="8"/>
    </row>
    <row r="84" spans="2:12" ht="18" customHeight="1" x14ac:dyDescent="0.25">
      <c r="B84" s="47"/>
      <c r="C84" s="47"/>
      <c r="D84" s="47"/>
      <c r="E84" s="8"/>
      <c r="F84" s="8"/>
      <c r="G84" s="8"/>
      <c r="H84" s="8"/>
      <c r="I84" s="8"/>
      <c r="J84" s="8"/>
      <c r="K84" s="8"/>
    </row>
    <row r="85" spans="2:12" ht="18" customHeight="1" x14ac:dyDescent="0.25">
      <c r="B85" s="6"/>
      <c r="C85" s="6"/>
      <c r="D85" s="6"/>
      <c r="E85" s="7"/>
      <c r="F85" s="7"/>
      <c r="G85" s="7"/>
      <c r="H85" s="7"/>
      <c r="I85" s="7"/>
      <c r="J85" s="45"/>
    </row>
    <row r="86" spans="2:12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  <c r="K86" s="45"/>
    </row>
    <row r="87" spans="2:12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2" ht="18" customHeight="1" x14ac:dyDescent="0.25">
      <c r="B88" s="6"/>
      <c r="C88" s="6"/>
      <c r="D88" s="6"/>
      <c r="E88" s="7"/>
      <c r="F88" s="48"/>
      <c r="G88" s="48"/>
      <c r="H88" s="48"/>
      <c r="I88" s="48"/>
      <c r="J88" s="7"/>
    </row>
    <row r="89" spans="2:12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  <c r="L89" s="5"/>
    </row>
    <row r="90" spans="2:12" ht="18" customHeight="1" x14ac:dyDescent="0.25">
      <c r="B90" s="6"/>
      <c r="C90" s="6"/>
      <c r="D90" s="6"/>
      <c r="E90" s="7"/>
      <c r="F90" s="264"/>
      <c r="G90" s="264"/>
      <c r="H90" s="264"/>
      <c r="I90" s="264"/>
      <c r="J90" s="7"/>
    </row>
    <row r="91" spans="2:12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2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2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2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2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2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1" ht="18" customHeight="1" x14ac:dyDescent="0.25"/>
    <row r="104" spans="2:11" ht="18" customHeight="1" x14ac:dyDescent="0.25">
      <c r="B104" s="52"/>
      <c r="C104" s="6"/>
      <c r="D104" s="6"/>
      <c r="E104" s="7"/>
      <c r="F104" s="7"/>
      <c r="G104" s="7"/>
      <c r="H104" s="7"/>
      <c r="I104" s="7"/>
      <c r="J104" s="7"/>
    </row>
    <row r="105" spans="2:11" ht="18" customHeight="1" x14ac:dyDescent="0.25">
      <c r="B105" s="52"/>
      <c r="C105" s="53"/>
      <c r="D105" s="53"/>
      <c r="E105" s="54"/>
      <c r="F105" s="54"/>
      <c r="G105" s="54"/>
      <c r="H105" s="54"/>
      <c r="I105" s="54"/>
      <c r="J105" s="54"/>
      <c r="K105" s="54"/>
    </row>
    <row r="106" spans="2:11" ht="18" customHeight="1" x14ac:dyDescent="0.25">
      <c r="B106" s="52"/>
      <c r="C106" s="53"/>
      <c r="D106" s="53"/>
      <c r="E106" s="54"/>
      <c r="F106" s="54"/>
      <c r="G106" s="54"/>
      <c r="H106" s="54"/>
      <c r="I106" s="54"/>
      <c r="J106" s="54"/>
      <c r="K106" s="54"/>
    </row>
    <row r="107" spans="2:11" ht="18" customHeight="1" x14ac:dyDescent="0.25">
      <c r="B107" s="52"/>
      <c r="C107" s="53"/>
      <c r="D107" s="53"/>
      <c r="E107" s="54"/>
      <c r="F107" s="54"/>
      <c r="G107" s="54"/>
      <c r="H107" s="54"/>
      <c r="I107" s="54"/>
      <c r="J107" s="54"/>
      <c r="K107" s="54"/>
    </row>
    <row r="108" spans="2:11" ht="18" customHeight="1" x14ac:dyDescent="0.25">
      <c r="B108" s="52"/>
      <c r="C108" s="53"/>
      <c r="D108" s="53"/>
      <c r="E108" s="54"/>
      <c r="F108" s="54"/>
      <c r="G108" s="54"/>
      <c r="H108" s="54"/>
      <c r="I108" s="54"/>
      <c r="J108" s="54"/>
      <c r="K108" s="54"/>
    </row>
    <row r="109" spans="2:11" ht="18" customHeight="1" x14ac:dyDescent="0.25">
      <c r="B109" s="52"/>
      <c r="C109" s="53"/>
      <c r="D109" s="53"/>
      <c r="E109" s="54"/>
      <c r="F109" s="54"/>
      <c r="G109" s="54"/>
      <c r="H109" s="54"/>
      <c r="I109" s="54"/>
      <c r="J109" s="54"/>
      <c r="K109" s="54"/>
    </row>
    <row r="110" spans="2:11" ht="18" customHeight="1" x14ac:dyDescent="0.25">
      <c r="B110" s="49"/>
      <c r="C110" s="50"/>
      <c r="D110" s="50"/>
      <c r="E110" s="51"/>
      <c r="F110" s="51"/>
      <c r="G110" s="51"/>
      <c r="H110" s="51"/>
      <c r="I110" s="7"/>
      <c r="J110" s="7"/>
    </row>
    <row r="111" spans="2:11" ht="18" customHeight="1" x14ac:dyDescent="0.25">
      <c r="B111" s="49"/>
      <c r="C111" s="50"/>
      <c r="D111" s="50"/>
      <c r="E111" s="51"/>
      <c r="F111" s="51"/>
      <c r="G111" s="51"/>
      <c r="H111" s="51"/>
      <c r="I111" s="7"/>
      <c r="J111" s="7"/>
    </row>
    <row r="112" spans="2:11" ht="18" customHeight="1" x14ac:dyDescent="0.25">
      <c r="B112" s="49"/>
      <c r="C112" s="50"/>
      <c r="D112" s="50"/>
      <c r="E112" s="51"/>
      <c r="F112" s="51"/>
      <c r="G112" s="51"/>
      <c r="H112" s="51"/>
      <c r="I112" s="7"/>
      <c r="J112" s="7"/>
    </row>
    <row r="113" spans="2:10" ht="18" customHeight="1" x14ac:dyDescent="0.25">
      <c r="B113" s="6"/>
      <c r="C113" s="6"/>
      <c r="D113" s="6"/>
      <c r="E113" s="7"/>
      <c r="F113" s="7"/>
      <c r="G113" s="7"/>
      <c r="H113" s="7"/>
      <c r="I113" s="7"/>
      <c r="J113" s="7"/>
    </row>
    <row r="114" spans="2:10" ht="18" customHeight="1" x14ac:dyDescent="0.25">
      <c r="B114" s="6"/>
      <c r="C114" s="6"/>
      <c r="D114" s="6"/>
      <c r="E114" s="7"/>
      <c r="F114" s="7"/>
      <c r="G114" s="7"/>
      <c r="H114" s="7"/>
      <c r="I114" s="7"/>
      <c r="J114" s="7"/>
    </row>
    <row r="115" spans="2:10" ht="18" customHeight="1" x14ac:dyDescent="0.25">
      <c r="B115" s="6"/>
      <c r="C115" s="6"/>
      <c r="D115" s="6"/>
      <c r="E115" s="7"/>
      <c r="F115" s="7"/>
      <c r="G115" s="7"/>
      <c r="H115" s="7"/>
      <c r="I115" s="7"/>
      <c r="J115" s="7"/>
    </row>
    <row r="116" spans="2:10" ht="18" customHeight="1" x14ac:dyDescent="0.25">
      <c r="B116" s="6"/>
      <c r="C116" s="6"/>
      <c r="D116" s="6"/>
      <c r="E116" s="7"/>
      <c r="F116" s="7"/>
      <c r="G116" s="7"/>
      <c r="H116" s="7"/>
      <c r="I116" s="7"/>
      <c r="J116" s="7"/>
    </row>
    <row r="117" spans="2:10" ht="18" customHeight="1" x14ac:dyDescent="0.25">
      <c r="B117" s="6"/>
      <c r="C117" s="6"/>
      <c r="D117" s="6"/>
      <c r="E117" s="7"/>
      <c r="F117" s="7"/>
      <c r="G117" s="7"/>
      <c r="H117" s="7"/>
      <c r="I117" s="7"/>
      <c r="J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0" ht="12.75" customHeight="1" x14ac:dyDescent="0.25"/>
    <row r="128" spans="2:10" ht="12.75" customHeight="1" x14ac:dyDescent="0.25"/>
    <row r="137" ht="12.75" customHeight="1" x14ac:dyDescent="0.25"/>
    <row r="139" ht="12.75" customHeight="1" x14ac:dyDescent="0.25"/>
    <row r="145" ht="12.75" customHeight="1" x14ac:dyDescent="0.25"/>
    <row r="148" ht="12.75" customHeight="1" x14ac:dyDescent="0.25"/>
    <row r="153" ht="12.75" customHeight="1" x14ac:dyDescent="0.25"/>
    <row r="156" ht="12.75" customHeight="1" x14ac:dyDescent="0.25"/>
    <row r="162" ht="12.75" customHeight="1" x14ac:dyDescent="0.25"/>
  </sheetData>
  <mergeCells count="65">
    <mergeCell ref="A6:J6"/>
    <mergeCell ref="A7:J7"/>
    <mergeCell ref="A8:J8"/>
    <mergeCell ref="B10:B11"/>
    <mergeCell ref="C10:C11"/>
    <mergeCell ref="E10:E11"/>
    <mergeCell ref="F10:F11"/>
    <mergeCell ref="G10:G11"/>
    <mergeCell ref="H10:H11"/>
    <mergeCell ref="J10:J11"/>
    <mergeCell ref="B9:J9"/>
    <mergeCell ref="D10:D11"/>
    <mergeCell ref="F90:I90"/>
    <mergeCell ref="I10:I11"/>
    <mergeCell ref="B18:J18"/>
    <mergeCell ref="I19:I20"/>
    <mergeCell ref="J19:J20"/>
    <mergeCell ref="D19:D20"/>
    <mergeCell ref="B39:J39"/>
    <mergeCell ref="E27:E28"/>
    <mergeCell ref="F27:F28"/>
    <mergeCell ref="G27:G28"/>
    <mergeCell ref="B19:B20"/>
    <mergeCell ref="C19:C20"/>
    <mergeCell ref="E19:E20"/>
    <mergeCell ref="F19:F20"/>
    <mergeCell ref="G19:G20"/>
    <mergeCell ref="B27:B28"/>
    <mergeCell ref="C27:C28"/>
    <mergeCell ref="D40:D41"/>
    <mergeCell ref="H40:H41"/>
    <mergeCell ref="H19:H20"/>
    <mergeCell ref="I40:I41"/>
    <mergeCell ref="B40:B41"/>
    <mergeCell ref="C40:C41"/>
    <mergeCell ref="E40:E41"/>
    <mergeCell ref="F40:F41"/>
    <mergeCell ref="G40:G41"/>
    <mergeCell ref="J57:J58"/>
    <mergeCell ref="B48:J48"/>
    <mergeCell ref="B49:B50"/>
    <mergeCell ref="C49:C50"/>
    <mergeCell ref="E49:E50"/>
    <mergeCell ref="F49:F50"/>
    <mergeCell ref="G49:G50"/>
    <mergeCell ref="H49:H50"/>
    <mergeCell ref="D49:D50"/>
    <mergeCell ref="D57:D58"/>
    <mergeCell ref="H57:H58"/>
    <mergeCell ref="D76:D77"/>
    <mergeCell ref="K19:K20"/>
    <mergeCell ref="B75:I75"/>
    <mergeCell ref="B76:B77"/>
    <mergeCell ref="C76:C77"/>
    <mergeCell ref="E76:E77"/>
    <mergeCell ref="F76:F77"/>
    <mergeCell ref="G76:G77"/>
    <mergeCell ref="I49:I50"/>
    <mergeCell ref="B56:J56"/>
    <mergeCell ref="B57:B58"/>
    <mergeCell ref="C57:C58"/>
    <mergeCell ref="E57:E58"/>
    <mergeCell ref="F57:F58"/>
    <mergeCell ref="G57:G58"/>
    <mergeCell ref="I57:I58"/>
  </mergeCells>
  <pageMargins left="0.7" right="0.7" top="0.75" bottom="0.75" header="0.3" footer="0.3"/>
  <pageSetup scale="57" orientation="portrait" r:id="rId1"/>
  <rowBreaks count="3" manualBreakCount="3">
    <brk id="33" max="9" man="1"/>
    <brk id="68" max="9" man="1"/>
    <brk id="114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5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21.2851562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5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17" t="s">
        <v>32</v>
      </c>
      <c r="B6" s="217"/>
      <c r="C6" s="217"/>
      <c r="D6" s="217"/>
      <c r="E6" s="217"/>
      <c r="F6" s="217"/>
      <c r="G6" s="217"/>
      <c r="H6" s="217"/>
      <c r="I6" s="217"/>
      <c r="J6" s="217"/>
    </row>
    <row r="7" spans="1:12" s="20" customFormat="1" ht="44.25" customHeight="1" x14ac:dyDescent="0.25">
      <c r="A7" s="217" t="s">
        <v>1</v>
      </c>
      <c r="B7" s="217"/>
      <c r="C7" s="217"/>
      <c r="D7" s="217"/>
      <c r="E7" s="217"/>
      <c r="F7" s="217"/>
      <c r="G7" s="217"/>
      <c r="H7" s="217"/>
      <c r="I7" s="217"/>
      <c r="J7" s="217"/>
    </row>
    <row r="8" spans="1:12" s="4" customFormat="1" ht="34.5" x14ac:dyDescent="0.25">
      <c r="A8" s="218" t="str">
        <f>MELBOURNE!A7</f>
        <v>23rd June 2026</v>
      </c>
      <c r="B8" s="218"/>
      <c r="C8" s="218"/>
      <c r="D8" s="218"/>
      <c r="E8" s="218"/>
      <c r="F8" s="218"/>
      <c r="G8" s="218"/>
      <c r="H8" s="218"/>
      <c r="I8" s="218"/>
      <c r="J8" s="218"/>
      <c r="K8" s="20"/>
    </row>
    <row r="9" spans="1:12" x14ac:dyDescent="0.2">
      <c r="B9" s="266"/>
      <c r="C9" s="266"/>
      <c r="D9" s="266"/>
      <c r="E9" s="266"/>
      <c r="F9" s="266"/>
      <c r="G9" s="266"/>
      <c r="H9" s="266"/>
      <c r="I9" s="23"/>
      <c r="J9" s="11"/>
      <c r="K9" s="8"/>
    </row>
    <row r="10" spans="1:12" ht="32.25" thickBot="1" x14ac:dyDescent="0.55000000000000004">
      <c r="B10" s="207" t="s">
        <v>14</v>
      </c>
      <c r="C10" s="207"/>
      <c r="D10" s="207"/>
      <c r="E10" s="207"/>
      <c r="F10" s="207"/>
      <c r="G10" s="207"/>
      <c r="H10" s="207"/>
      <c r="I10" s="207"/>
      <c r="J10" s="207"/>
      <c r="K10" s="8"/>
    </row>
    <row r="11" spans="1:12" ht="12.75" customHeight="1" thickBot="1" x14ac:dyDescent="0.3">
      <c r="B11" s="203" t="s">
        <v>3</v>
      </c>
      <c r="C11" s="250" t="s">
        <v>4</v>
      </c>
      <c r="D11" s="197" t="s">
        <v>60</v>
      </c>
      <c r="E11" s="210" t="s">
        <v>25</v>
      </c>
      <c r="F11" s="210" t="s">
        <v>33</v>
      </c>
      <c r="G11" s="285" t="s">
        <v>15</v>
      </c>
      <c r="H11" s="293" t="s">
        <v>13</v>
      </c>
      <c r="I11" s="210" t="s">
        <v>46</v>
      </c>
      <c r="J11" s="210" t="s">
        <v>16</v>
      </c>
      <c r="K11" s="210" t="s">
        <v>17</v>
      </c>
      <c r="L11" s="8"/>
    </row>
    <row r="12" spans="1:12" ht="25.5" customHeight="1" thickBot="1" x14ac:dyDescent="0.3">
      <c r="B12" s="269"/>
      <c r="C12" s="291"/>
      <c r="D12" s="198"/>
      <c r="E12" s="270"/>
      <c r="F12" s="270"/>
      <c r="G12" s="292"/>
      <c r="H12" s="219"/>
      <c r="I12" s="214"/>
      <c r="J12" s="214"/>
      <c r="K12" s="214"/>
      <c r="L12" s="8"/>
    </row>
    <row r="13" spans="1:12" ht="18.75" x14ac:dyDescent="0.3">
      <c r="B13" s="73" t="s">
        <v>56</v>
      </c>
      <c r="C13" s="99" t="s">
        <v>105</v>
      </c>
      <c r="D13" s="33">
        <f>E13</f>
        <v>46198</v>
      </c>
      <c r="E13" s="83">
        <f>F13-7</f>
        <v>46198</v>
      </c>
      <c r="F13" s="100">
        <v>46205</v>
      </c>
      <c r="G13" s="100">
        <v>46215</v>
      </c>
      <c r="H13" s="64">
        <f t="shared" ref="H13:H18" si="0">F13+22</f>
        <v>46227</v>
      </c>
      <c r="I13" s="64">
        <f t="shared" ref="I13:I18" si="1">F13+25</f>
        <v>46230</v>
      </c>
      <c r="J13" s="64">
        <f>F13+26</f>
        <v>46231</v>
      </c>
      <c r="K13" s="65">
        <f>F13+28</f>
        <v>46233</v>
      </c>
      <c r="L13" s="8"/>
    </row>
    <row r="14" spans="1:12" ht="18.75" x14ac:dyDescent="0.3">
      <c r="B14" s="183" t="s">
        <v>72</v>
      </c>
      <c r="C14" s="99" t="s">
        <v>106</v>
      </c>
      <c r="D14" s="33">
        <f t="shared" ref="D14:D18" si="2">E14</f>
        <v>46204</v>
      </c>
      <c r="E14" s="83">
        <v>46204</v>
      </c>
      <c r="F14" s="194">
        <v>46211</v>
      </c>
      <c r="G14" s="194">
        <v>46223</v>
      </c>
      <c r="H14" s="33">
        <f t="shared" si="0"/>
        <v>46233</v>
      </c>
      <c r="I14" s="33">
        <f t="shared" si="1"/>
        <v>46236</v>
      </c>
      <c r="J14" s="33">
        <f>F14+26</f>
        <v>46237</v>
      </c>
      <c r="K14" s="30">
        <f>F14+28</f>
        <v>46239</v>
      </c>
      <c r="L14" s="8"/>
    </row>
    <row r="15" spans="1:12" ht="18.75" x14ac:dyDescent="0.3">
      <c r="B15" s="73" t="s">
        <v>36</v>
      </c>
      <c r="C15" s="99" t="s">
        <v>111</v>
      </c>
      <c r="D15" s="33">
        <f t="shared" si="2"/>
        <v>46211</v>
      </c>
      <c r="E15" s="83">
        <v>46211</v>
      </c>
      <c r="F15" s="100">
        <v>46218</v>
      </c>
      <c r="G15" s="100">
        <v>46229</v>
      </c>
      <c r="H15" s="33">
        <f t="shared" si="0"/>
        <v>46240</v>
      </c>
      <c r="I15" s="33">
        <f t="shared" si="1"/>
        <v>46243</v>
      </c>
      <c r="J15" s="33">
        <f>F15+26</f>
        <v>46244</v>
      </c>
      <c r="K15" s="30">
        <f>F15+28</f>
        <v>46246</v>
      </c>
      <c r="L15" s="8"/>
    </row>
    <row r="16" spans="1:12" ht="18.75" x14ac:dyDescent="0.3">
      <c r="B16" s="183" t="s">
        <v>69</v>
      </c>
      <c r="C16" s="99" t="s">
        <v>122</v>
      </c>
      <c r="D16" s="33">
        <f t="shared" si="2"/>
        <v>46217</v>
      </c>
      <c r="E16" s="83">
        <v>46217</v>
      </c>
      <c r="F16" s="194">
        <v>46225</v>
      </c>
      <c r="G16" s="194">
        <v>46236</v>
      </c>
      <c r="H16" s="33">
        <f t="shared" si="0"/>
        <v>46247</v>
      </c>
      <c r="I16" s="33">
        <f t="shared" si="1"/>
        <v>46250</v>
      </c>
      <c r="J16" s="33">
        <f t="shared" ref="J16:J18" si="3">F16+26</f>
        <v>46251</v>
      </c>
      <c r="K16" s="30">
        <f t="shared" ref="K16:K18" si="4">F16+28</f>
        <v>46253</v>
      </c>
      <c r="L16" s="8"/>
    </row>
    <row r="17" spans="1:12" ht="18.75" x14ac:dyDescent="0.3">
      <c r="B17" s="73" t="s">
        <v>100</v>
      </c>
      <c r="C17" s="99" t="s">
        <v>118</v>
      </c>
      <c r="D17" s="33">
        <f t="shared" si="2"/>
        <v>46224</v>
      </c>
      <c r="E17" s="83">
        <v>46224</v>
      </c>
      <c r="F17" s="100">
        <v>46232</v>
      </c>
      <c r="G17" s="100">
        <v>46243</v>
      </c>
      <c r="H17" s="33">
        <f t="shared" si="0"/>
        <v>46254</v>
      </c>
      <c r="I17" s="33">
        <f t="shared" si="1"/>
        <v>46257</v>
      </c>
      <c r="J17" s="33">
        <f t="shared" si="3"/>
        <v>46258</v>
      </c>
      <c r="K17" s="30">
        <f t="shared" si="4"/>
        <v>46260</v>
      </c>
      <c r="L17" s="8"/>
    </row>
    <row r="18" spans="1:12" ht="19.5" thickBot="1" x14ac:dyDescent="0.35">
      <c r="B18" s="74" t="s">
        <v>56</v>
      </c>
      <c r="C18" s="63" t="s">
        <v>119</v>
      </c>
      <c r="D18" s="28">
        <f t="shared" si="2"/>
        <v>46231</v>
      </c>
      <c r="E18" s="18">
        <v>46231</v>
      </c>
      <c r="F18" s="66">
        <v>46239</v>
      </c>
      <c r="G18" s="66">
        <v>46250</v>
      </c>
      <c r="H18" s="28">
        <f t="shared" si="0"/>
        <v>46261</v>
      </c>
      <c r="I18" s="28">
        <f t="shared" si="1"/>
        <v>46264</v>
      </c>
      <c r="J18" s="28">
        <f t="shared" si="3"/>
        <v>46265</v>
      </c>
      <c r="K18" s="31">
        <f t="shared" si="4"/>
        <v>46267</v>
      </c>
      <c r="L18" s="8"/>
    </row>
    <row r="19" spans="1:12" ht="18" customHeight="1" x14ac:dyDescent="0.3">
      <c r="B19" s="35"/>
      <c r="C19" s="119"/>
      <c r="D19" s="119"/>
      <c r="E19" s="24"/>
      <c r="F19" s="24"/>
      <c r="G19" s="24"/>
      <c r="H19" s="29"/>
      <c r="I19" s="34"/>
      <c r="J19" s="8"/>
      <c r="K19" s="8"/>
    </row>
    <row r="20" spans="1:12" ht="25.5" customHeight="1" thickBot="1" x14ac:dyDescent="0.55000000000000004">
      <c r="B20" s="202" t="s">
        <v>95</v>
      </c>
      <c r="C20" s="202"/>
      <c r="D20" s="202"/>
      <c r="E20" s="202"/>
      <c r="F20" s="202"/>
      <c r="G20" s="202"/>
      <c r="H20" s="202"/>
      <c r="I20" s="202"/>
      <c r="J20" s="207"/>
      <c r="K20" s="8"/>
      <c r="L20" s="10"/>
    </row>
    <row r="21" spans="1:12" ht="18" customHeight="1" x14ac:dyDescent="0.25">
      <c r="B21" s="203" t="s">
        <v>3</v>
      </c>
      <c r="C21" s="283" t="s">
        <v>4</v>
      </c>
      <c r="D21" s="197" t="s">
        <v>60</v>
      </c>
      <c r="E21" s="224" t="s">
        <v>25</v>
      </c>
      <c r="F21" s="210" t="s">
        <v>33</v>
      </c>
      <c r="G21" s="210" t="s">
        <v>15</v>
      </c>
      <c r="H21" s="210" t="s">
        <v>40</v>
      </c>
      <c r="I21" s="210" t="s">
        <v>41</v>
      </c>
      <c r="J21" s="8"/>
      <c r="K21" s="10"/>
    </row>
    <row r="22" spans="1:12" ht="18" customHeight="1" thickBot="1" x14ac:dyDescent="0.3">
      <c r="B22" s="208"/>
      <c r="C22" s="290"/>
      <c r="D22" s="198"/>
      <c r="E22" s="237"/>
      <c r="F22" s="211"/>
      <c r="G22" s="211"/>
      <c r="H22" s="211"/>
      <c r="I22" s="211"/>
      <c r="K22" s="10"/>
    </row>
    <row r="23" spans="1:12" ht="20.25" customHeight="1" x14ac:dyDescent="0.3">
      <c r="B23" s="101" t="str">
        <f t="shared" ref="B23:G23" si="5">B13</f>
        <v>OOCL CHICAGO</v>
      </c>
      <c r="C23" s="79" t="str">
        <f t="shared" si="5"/>
        <v>120N</v>
      </c>
      <c r="D23" s="138">
        <f t="shared" si="5"/>
        <v>46198</v>
      </c>
      <c r="E23" s="83">
        <f t="shared" si="5"/>
        <v>46198</v>
      </c>
      <c r="F23" s="100">
        <f t="shared" si="5"/>
        <v>46205</v>
      </c>
      <c r="G23" s="100">
        <f t="shared" si="5"/>
        <v>46215</v>
      </c>
      <c r="H23" s="33">
        <f>F23+28</f>
        <v>46233</v>
      </c>
      <c r="I23" s="30">
        <f>G23+28</f>
        <v>46243</v>
      </c>
      <c r="J23" s="8"/>
      <c r="K23" s="10"/>
    </row>
    <row r="24" spans="1:12" ht="20.25" customHeight="1" x14ac:dyDescent="0.3">
      <c r="B24" s="73" t="str">
        <f t="shared" ref="B24:G24" si="6">B14</f>
        <v>JOGELA</v>
      </c>
      <c r="C24" s="99" t="str">
        <f t="shared" si="6"/>
        <v>214N</v>
      </c>
      <c r="D24" s="138">
        <f t="shared" si="6"/>
        <v>46204</v>
      </c>
      <c r="E24" s="83">
        <f t="shared" si="6"/>
        <v>46204</v>
      </c>
      <c r="F24" s="100">
        <f t="shared" si="6"/>
        <v>46211</v>
      </c>
      <c r="G24" s="100">
        <f t="shared" si="6"/>
        <v>46223</v>
      </c>
      <c r="H24" s="33">
        <f t="shared" ref="H24:I28" si="7">F24+28</f>
        <v>46239</v>
      </c>
      <c r="I24" s="30">
        <f>G24+28</f>
        <v>46251</v>
      </c>
      <c r="J24" s="8"/>
      <c r="K24" s="10"/>
    </row>
    <row r="25" spans="1:12" ht="20.25" customHeight="1" x14ac:dyDescent="0.3">
      <c r="B25" s="73" t="str">
        <f t="shared" ref="B25:G25" si="8">B15</f>
        <v>COSCO GENOA</v>
      </c>
      <c r="C25" s="99" t="str">
        <f t="shared" si="8"/>
        <v>102N</v>
      </c>
      <c r="D25" s="138">
        <f t="shared" si="8"/>
        <v>46211</v>
      </c>
      <c r="E25" s="83">
        <f t="shared" si="8"/>
        <v>46211</v>
      </c>
      <c r="F25" s="100">
        <f t="shared" si="8"/>
        <v>46218</v>
      </c>
      <c r="G25" s="100">
        <f t="shared" si="8"/>
        <v>46229</v>
      </c>
      <c r="H25" s="33">
        <f t="shared" si="7"/>
        <v>46246</v>
      </c>
      <c r="I25" s="30">
        <f t="shared" si="7"/>
        <v>46257</v>
      </c>
      <c r="J25" s="3"/>
      <c r="K25" s="10"/>
    </row>
    <row r="26" spans="1:12" ht="20.25" customHeight="1" x14ac:dyDescent="0.3">
      <c r="B26" s="73" t="str">
        <f t="shared" ref="B26:G26" si="9">B16</f>
        <v>OOCL PANAMA</v>
      </c>
      <c r="C26" s="99" t="str">
        <f t="shared" si="9"/>
        <v>334N</v>
      </c>
      <c r="D26" s="138">
        <f t="shared" si="9"/>
        <v>46217</v>
      </c>
      <c r="E26" s="83">
        <f t="shared" si="9"/>
        <v>46217</v>
      </c>
      <c r="F26" s="100">
        <f t="shared" si="9"/>
        <v>46225</v>
      </c>
      <c r="G26" s="100">
        <f t="shared" si="9"/>
        <v>46236</v>
      </c>
      <c r="H26" s="33">
        <f>F26+28</f>
        <v>46253</v>
      </c>
      <c r="I26" s="30">
        <f>G26+28</f>
        <v>46264</v>
      </c>
      <c r="J26" s="8"/>
      <c r="K26" s="10"/>
    </row>
    <row r="27" spans="1:12" ht="20.25" customHeight="1" x14ac:dyDescent="0.3">
      <c r="B27" s="73" t="str">
        <f t="shared" ref="B27:G27" si="10">B17</f>
        <v>KOTA LAWA</v>
      </c>
      <c r="C27" s="99" t="str">
        <f t="shared" si="10"/>
        <v>109N</v>
      </c>
      <c r="D27" s="138">
        <f t="shared" si="10"/>
        <v>46224</v>
      </c>
      <c r="E27" s="83">
        <f t="shared" si="10"/>
        <v>46224</v>
      </c>
      <c r="F27" s="100">
        <f t="shared" si="10"/>
        <v>46232</v>
      </c>
      <c r="G27" s="100">
        <f t="shared" si="10"/>
        <v>46243</v>
      </c>
      <c r="H27" s="33">
        <f>F27+28</f>
        <v>46260</v>
      </c>
      <c r="I27" s="30">
        <f>G27+28</f>
        <v>46271</v>
      </c>
      <c r="J27" s="8"/>
      <c r="K27" s="10"/>
    </row>
    <row r="28" spans="1:12" ht="20.25" customHeight="1" thickBot="1" x14ac:dyDescent="0.35">
      <c r="B28" s="74" t="str">
        <f t="shared" ref="B28:G28" si="11">B18</f>
        <v>OOCL CHICAGO</v>
      </c>
      <c r="C28" s="63" t="str">
        <f t="shared" si="11"/>
        <v>121N</v>
      </c>
      <c r="D28" s="139">
        <f t="shared" si="11"/>
        <v>46231</v>
      </c>
      <c r="E28" s="18">
        <f t="shared" si="11"/>
        <v>46231</v>
      </c>
      <c r="F28" s="66">
        <f t="shared" si="11"/>
        <v>46239</v>
      </c>
      <c r="G28" s="66">
        <f t="shared" si="11"/>
        <v>46250</v>
      </c>
      <c r="H28" s="28">
        <f>F28+28</f>
        <v>46267</v>
      </c>
      <c r="I28" s="31">
        <f t="shared" si="7"/>
        <v>46278</v>
      </c>
      <c r="J28" s="8"/>
      <c r="K28" s="10"/>
    </row>
    <row r="29" spans="1:12" s="10" customFormat="1" ht="23.45" customHeight="1" x14ac:dyDescent="0.3">
      <c r="A29" s="13"/>
      <c r="B29" s="109"/>
      <c r="C29" s="62"/>
      <c r="D29" s="62"/>
      <c r="E29" s="24"/>
      <c r="F29" s="110"/>
      <c r="G29" s="110"/>
      <c r="H29" s="43"/>
      <c r="I29" s="43"/>
      <c r="J29" s="43"/>
      <c r="K29" s="8"/>
    </row>
    <row r="30" spans="1:12" ht="25.5" customHeight="1" thickBot="1" x14ac:dyDescent="0.55000000000000004">
      <c r="B30" s="202" t="s">
        <v>18</v>
      </c>
      <c r="C30" s="202"/>
      <c r="D30" s="202"/>
      <c r="E30" s="202"/>
      <c r="F30" s="202"/>
      <c r="G30" s="202"/>
      <c r="H30" s="202"/>
      <c r="I30" s="202"/>
      <c r="J30" s="202"/>
      <c r="K30" s="8"/>
    </row>
    <row r="31" spans="1:12" ht="18" customHeight="1" x14ac:dyDescent="0.25">
      <c r="B31" s="203" t="s">
        <v>3</v>
      </c>
      <c r="C31" s="283" t="s">
        <v>4</v>
      </c>
      <c r="D31" s="197" t="s">
        <v>60</v>
      </c>
      <c r="E31" s="224" t="s">
        <v>25</v>
      </c>
      <c r="F31" s="210" t="s">
        <v>33</v>
      </c>
      <c r="G31" s="285" t="s">
        <v>15</v>
      </c>
      <c r="H31" s="285" t="s">
        <v>54</v>
      </c>
      <c r="I31" s="212" t="s">
        <v>43</v>
      </c>
      <c r="J31" s="212" t="s">
        <v>19</v>
      </c>
      <c r="K31" s="8"/>
    </row>
    <row r="32" spans="1:12" ht="18" customHeight="1" thickBot="1" x14ac:dyDescent="0.3">
      <c r="B32" s="208"/>
      <c r="C32" s="284"/>
      <c r="D32" s="198"/>
      <c r="E32" s="237"/>
      <c r="F32" s="211"/>
      <c r="G32" s="286"/>
      <c r="H32" s="288"/>
      <c r="I32" s="289"/>
      <c r="J32" s="289"/>
      <c r="K32" s="8"/>
    </row>
    <row r="33" spans="1:11" ht="20.25" customHeight="1" x14ac:dyDescent="0.3">
      <c r="B33" s="101" t="str">
        <f t="shared" ref="B33:C33" si="12">B13</f>
        <v>OOCL CHICAGO</v>
      </c>
      <c r="C33" s="79" t="str">
        <f t="shared" si="12"/>
        <v>120N</v>
      </c>
      <c r="D33" s="138">
        <f>D13</f>
        <v>46198</v>
      </c>
      <c r="E33" s="83">
        <f>E13</f>
        <v>46198</v>
      </c>
      <c r="F33" s="100">
        <f>F13</f>
        <v>46205</v>
      </c>
      <c r="G33" s="100">
        <f>G13</f>
        <v>46215</v>
      </c>
      <c r="H33" s="64">
        <f>F33+48</f>
        <v>46253</v>
      </c>
      <c r="I33" s="64">
        <f>F33+48</f>
        <v>46253</v>
      </c>
      <c r="J33" s="65">
        <f>F33+45</f>
        <v>46250</v>
      </c>
      <c r="K33" s="8"/>
    </row>
    <row r="34" spans="1:11" ht="20.25" customHeight="1" x14ac:dyDescent="0.3">
      <c r="B34" s="73" t="str">
        <f t="shared" ref="B34:G34" si="13">B14</f>
        <v>JOGELA</v>
      </c>
      <c r="C34" s="99" t="str">
        <f t="shared" si="13"/>
        <v>214N</v>
      </c>
      <c r="D34" s="138">
        <f t="shared" si="13"/>
        <v>46204</v>
      </c>
      <c r="E34" s="83">
        <f t="shared" si="13"/>
        <v>46204</v>
      </c>
      <c r="F34" s="100">
        <f t="shared" si="13"/>
        <v>46211</v>
      </c>
      <c r="G34" s="100">
        <f t="shared" si="13"/>
        <v>46223</v>
      </c>
      <c r="H34" s="33">
        <f>F34+48</f>
        <v>46259</v>
      </c>
      <c r="I34" s="33">
        <f t="shared" ref="I34:I38" si="14">F34+48</f>
        <v>46259</v>
      </c>
      <c r="J34" s="30">
        <f t="shared" ref="J34:J38" si="15">F34+45</f>
        <v>46256</v>
      </c>
      <c r="K34" s="8"/>
    </row>
    <row r="35" spans="1:11" ht="20.25" customHeight="1" x14ac:dyDescent="0.3">
      <c r="B35" s="73" t="str">
        <f t="shared" ref="B35:G35" si="16">B15</f>
        <v>COSCO GENOA</v>
      </c>
      <c r="C35" s="99" t="str">
        <f t="shared" si="16"/>
        <v>102N</v>
      </c>
      <c r="D35" s="138">
        <f t="shared" si="16"/>
        <v>46211</v>
      </c>
      <c r="E35" s="83">
        <f t="shared" si="16"/>
        <v>46211</v>
      </c>
      <c r="F35" s="100">
        <f t="shared" si="16"/>
        <v>46218</v>
      </c>
      <c r="G35" s="100">
        <f t="shared" si="16"/>
        <v>46229</v>
      </c>
      <c r="H35" s="33">
        <f t="shared" ref="H35:H38" si="17">F35+48</f>
        <v>46266</v>
      </c>
      <c r="I35" s="33">
        <f t="shared" si="14"/>
        <v>46266</v>
      </c>
      <c r="J35" s="30">
        <f t="shared" si="15"/>
        <v>46263</v>
      </c>
      <c r="K35" s="8"/>
    </row>
    <row r="36" spans="1:11" ht="20.25" customHeight="1" x14ac:dyDescent="0.3">
      <c r="B36" s="73" t="str">
        <f t="shared" ref="B36:G36" si="18">B16</f>
        <v>OOCL PANAMA</v>
      </c>
      <c r="C36" s="99" t="str">
        <f t="shared" si="18"/>
        <v>334N</v>
      </c>
      <c r="D36" s="138">
        <f t="shared" si="18"/>
        <v>46217</v>
      </c>
      <c r="E36" s="83">
        <f t="shared" si="18"/>
        <v>46217</v>
      </c>
      <c r="F36" s="100">
        <f t="shared" si="18"/>
        <v>46225</v>
      </c>
      <c r="G36" s="100">
        <f t="shared" si="18"/>
        <v>46236</v>
      </c>
      <c r="H36" s="33">
        <f>F36+48</f>
        <v>46273</v>
      </c>
      <c r="I36" s="33">
        <f>F36+48</f>
        <v>46273</v>
      </c>
      <c r="J36" s="30">
        <f>F36+45</f>
        <v>46270</v>
      </c>
      <c r="K36" s="8"/>
    </row>
    <row r="37" spans="1:11" ht="20.25" customHeight="1" x14ac:dyDescent="0.3">
      <c r="B37" s="73" t="str">
        <f t="shared" ref="B37:G37" si="19">B17</f>
        <v>KOTA LAWA</v>
      </c>
      <c r="C37" s="99" t="str">
        <f t="shared" si="19"/>
        <v>109N</v>
      </c>
      <c r="D37" s="138">
        <f t="shared" si="19"/>
        <v>46224</v>
      </c>
      <c r="E37" s="83">
        <f t="shared" si="19"/>
        <v>46224</v>
      </c>
      <c r="F37" s="100">
        <f t="shared" si="19"/>
        <v>46232</v>
      </c>
      <c r="G37" s="100">
        <f t="shared" si="19"/>
        <v>46243</v>
      </c>
      <c r="H37" s="33">
        <f>F37+48</f>
        <v>46280</v>
      </c>
      <c r="I37" s="33">
        <f>F37+48</f>
        <v>46280</v>
      </c>
      <c r="J37" s="30">
        <f>F37+45</f>
        <v>46277</v>
      </c>
      <c r="K37" s="8"/>
    </row>
    <row r="38" spans="1:11" ht="20.25" customHeight="1" thickBot="1" x14ac:dyDescent="0.35">
      <c r="B38" s="74" t="str">
        <f t="shared" ref="B38:G38" si="20">B18</f>
        <v>OOCL CHICAGO</v>
      </c>
      <c r="C38" s="63" t="str">
        <f t="shared" si="20"/>
        <v>121N</v>
      </c>
      <c r="D38" s="139">
        <f t="shared" si="20"/>
        <v>46231</v>
      </c>
      <c r="E38" s="18">
        <f t="shared" si="20"/>
        <v>46231</v>
      </c>
      <c r="F38" s="66">
        <f t="shared" si="20"/>
        <v>46239</v>
      </c>
      <c r="G38" s="66">
        <f t="shared" si="20"/>
        <v>46250</v>
      </c>
      <c r="H38" s="28">
        <f t="shared" si="17"/>
        <v>46287</v>
      </c>
      <c r="I38" s="28">
        <f t="shared" si="14"/>
        <v>46287</v>
      </c>
      <c r="J38" s="31">
        <f t="shared" si="15"/>
        <v>46284</v>
      </c>
      <c r="K38" s="8"/>
    </row>
    <row r="39" spans="1:11" ht="20.25" customHeight="1" x14ac:dyDescent="0.3">
      <c r="B39" s="107"/>
      <c r="C39" s="62"/>
      <c r="D39" s="62"/>
      <c r="E39" s="24"/>
      <c r="F39" s="108"/>
      <c r="G39" s="108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s="10" customFormat="1" ht="20.25" customHeight="1" x14ac:dyDescent="0.3">
      <c r="A42" s="13"/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s="10" customFormat="1" ht="20.25" customHeight="1" x14ac:dyDescent="0.3">
      <c r="A43" s="13"/>
      <c r="B43" s="40"/>
      <c r="C43" s="41"/>
      <c r="D43" s="41"/>
      <c r="E43" s="46"/>
      <c r="F43" s="43"/>
      <c r="G43" s="43"/>
      <c r="H43" s="43"/>
      <c r="I43" s="43"/>
      <c r="J43" s="43"/>
      <c r="K43" s="8"/>
    </row>
    <row r="44" spans="1:11" s="10" customFormat="1" ht="20.25" customHeight="1" x14ac:dyDescent="0.3">
      <c r="A44" s="13"/>
      <c r="B44" s="40"/>
      <c r="C44" s="41"/>
      <c r="D44" s="41"/>
      <c r="E44" s="46"/>
      <c r="F44" s="43"/>
      <c r="G44" s="43"/>
      <c r="H44" s="43"/>
      <c r="I44" s="43"/>
      <c r="J44" s="43"/>
      <c r="K44" s="8"/>
    </row>
    <row r="45" spans="1:11" s="10" customFormat="1" ht="20.25" customHeight="1" x14ac:dyDescent="0.3">
      <c r="A45" s="13"/>
      <c r="B45" s="40"/>
      <c r="C45" s="41"/>
      <c r="D45" s="41"/>
      <c r="E45" s="46"/>
      <c r="F45" s="43"/>
      <c r="G45" s="43"/>
      <c r="H45" s="43"/>
      <c r="I45" s="43"/>
      <c r="J45" s="43"/>
      <c r="K45" s="8"/>
    </row>
    <row r="46" spans="1:11" s="10" customFormat="1" ht="20.25" customHeight="1" x14ac:dyDescent="0.3">
      <c r="A46" s="13"/>
      <c r="B46" s="40"/>
      <c r="C46" s="41"/>
      <c r="D46" s="41"/>
      <c r="E46" s="46"/>
      <c r="F46" s="43"/>
      <c r="G46" s="43"/>
      <c r="H46" s="43"/>
      <c r="I46" s="43"/>
      <c r="J46" s="43"/>
      <c r="K46" s="8"/>
    </row>
    <row r="47" spans="1:11" s="10" customFormat="1" ht="20.25" customHeight="1" x14ac:dyDescent="0.3">
      <c r="A47" s="13"/>
      <c r="B47" s="40"/>
      <c r="C47" s="41"/>
      <c r="D47" s="41"/>
      <c r="E47" s="46"/>
      <c r="F47" s="43"/>
      <c r="G47" s="43"/>
      <c r="H47" s="43"/>
      <c r="I47" s="43"/>
      <c r="J47" s="43"/>
      <c r="K47" s="8"/>
    </row>
    <row r="48" spans="1:11" ht="20.25" customHeight="1" x14ac:dyDescent="0.3">
      <c r="B48" s="40"/>
      <c r="C48" s="41"/>
      <c r="D48" s="41"/>
      <c r="E48" s="46"/>
      <c r="F48" s="43"/>
      <c r="G48" s="43"/>
      <c r="H48" s="43"/>
      <c r="I48" s="43"/>
      <c r="J48" s="43"/>
      <c r="K48" s="8"/>
    </row>
    <row r="49" spans="2:11" ht="24.75" customHeight="1" thickBot="1" x14ac:dyDescent="0.55000000000000004">
      <c r="B49" s="202" t="s">
        <v>20</v>
      </c>
      <c r="C49" s="202"/>
      <c r="D49" s="202"/>
      <c r="E49" s="202"/>
      <c r="F49" s="202"/>
      <c r="G49" s="202"/>
      <c r="H49" s="202"/>
      <c r="I49" s="202"/>
      <c r="J49" s="202"/>
      <c r="K49" s="8"/>
    </row>
    <row r="50" spans="2:11" ht="20.25" customHeight="1" x14ac:dyDescent="0.25">
      <c r="B50" s="203" t="s">
        <v>3</v>
      </c>
      <c r="C50" s="283" t="s">
        <v>4</v>
      </c>
      <c r="D50" s="197" t="s">
        <v>60</v>
      </c>
      <c r="E50" s="224" t="s">
        <v>25</v>
      </c>
      <c r="F50" s="210" t="s">
        <v>33</v>
      </c>
      <c r="G50" s="210" t="s">
        <v>15</v>
      </c>
      <c r="H50" s="285" t="s">
        <v>61</v>
      </c>
      <c r="I50" s="212" t="s">
        <v>62</v>
      </c>
      <c r="J50" s="210" t="s">
        <v>42</v>
      </c>
      <c r="K50" s="8"/>
    </row>
    <row r="51" spans="2:11" ht="20.25" customHeight="1" thickBot="1" x14ac:dyDescent="0.3">
      <c r="B51" s="208"/>
      <c r="C51" s="284"/>
      <c r="D51" s="198"/>
      <c r="E51" s="237"/>
      <c r="F51" s="211"/>
      <c r="G51" s="211"/>
      <c r="H51" s="286"/>
      <c r="I51" s="213"/>
      <c r="J51" s="211"/>
      <c r="K51" s="8"/>
    </row>
    <row r="52" spans="2:11" ht="20.25" customHeight="1" x14ac:dyDescent="0.3">
      <c r="B52" s="101" t="str">
        <f t="shared" ref="B52:G52" si="21">B13</f>
        <v>OOCL CHICAGO</v>
      </c>
      <c r="C52" s="79" t="str">
        <f t="shared" si="21"/>
        <v>120N</v>
      </c>
      <c r="D52" s="138">
        <f t="shared" si="21"/>
        <v>46198</v>
      </c>
      <c r="E52" s="83">
        <f t="shared" si="21"/>
        <v>46198</v>
      </c>
      <c r="F52" s="100">
        <f t="shared" si="21"/>
        <v>46205</v>
      </c>
      <c r="G52" s="100">
        <f t="shared" si="21"/>
        <v>46215</v>
      </c>
      <c r="H52" s="64">
        <f>F52+42</f>
        <v>46247</v>
      </c>
      <c r="I52" s="64">
        <f>F52+51</f>
        <v>46256</v>
      </c>
      <c r="J52" s="30">
        <f t="shared" ref="J52:J57" si="22">F52+51</f>
        <v>46256</v>
      </c>
      <c r="K52" s="8"/>
    </row>
    <row r="53" spans="2:11" ht="20.25" customHeight="1" x14ac:dyDescent="0.3">
      <c r="B53" s="73" t="str">
        <f t="shared" ref="B53:G53" si="23">B14</f>
        <v>JOGELA</v>
      </c>
      <c r="C53" s="99" t="str">
        <f t="shared" si="23"/>
        <v>214N</v>
      </c>
      <c r="D53" s="138">
        <f t="shared" si="23"/>
        <v>46204</v>
      </c>
      <c r="E53" s="83">
        <f t="shared" si="23"/>
        <v>46204</v>
      </c>
      <c r="F53" s="100">
        <f t="shared" si="23"/>
        <v>46211</v>
      </c>
      <c r="G53" s="100">
        <f t="shared" si="23"/>
        <v>46223</v>
      </c>
      <c r="H53" s="33">
        <f t="shared" ref="H53:H57" si="24">F53+42</f>
        <v>46253</v>
      </c>
      <c r="I53" s="33">
        <f t="shared" ref="I53:I57" si="25">F53+51</f>
        <v>46262</v>
      </c>
      <c r="J53" s="30">
        <f t="shared" si="22"/>
        <v>46262</v>
      </c>
      <c r="K53" s="8"/>
    </row>
    <row r="54" spans="2:11" ht="20.25" customHeight="1" x14ac:dyDescent="0.3">
      <c r="B54" s="73" t="str">
        <f t="shared" ref="B54:G54" si="26">B15</f>
        <v>COSCO GENOA</v>
      </c>
      <c r="C54" s="99" t="str">
        <f t="shared" si="26"/>
        <v>102N</v>
      </c>
      <c r="D54" s="138">
        <f t="shared" si="26"/>
        <v>46211</v>
      </c>
      <c r="E54" s="83">
        <f t="shared" si="26"/>
        <v>46211</v>
      </c>
      <c r="F54" s="100">
        <f t="shared" si="26"/>
        <v>46218</v>
      </c>
      <c r="G54" s="100">
        <f t="shared" si="26"/>
        <v>46229</v>
      </c>
      <c r="H54" s="33">
        <f t="shared" si="24"/>
        <v>46260</v>
      </c>
      <c r="I54" s="33">
        <f t="shared" si="25"/>
        <v>46269</v>
      </c>
      <c r="J54" s="30">
        <f t="shared" si="22"/>
        <v>46269</v>
      </c>
      <c r="K54" s="8"/>
    </row>
    <row r="55" spans="2:11" ht="20.25" customHeight="1" x14ac:dyDescent="0.3">
      <c r="B55" s="73" t="str">
        <f t="shared" ref="B55:G55" si="27">B16</f>
        <v>OOCL PANAMA</v>
      </c>
      <c r="C55" s="99" t="str">
        <f t="shared" si="27"/>
        <v>334N</v>
      </c>
      <c r="D55" s="138">
        <f t="shared" si="27"/>
        <v>46217</v>
      </c>
      <c r="E55" s="83">
        <f t="shared" si="27"/>
        <v>46217</v>
      </c>
      <c r="F55" s="100">
        <f t="shared" si="27"/>
        <v>46225</v>
      </c>
      <c r="G55" s="100">
        <f t="shared" si="27"/>
        <v>46236</v>
      </c>
      <c r="H55" s="33">
        <f>F55+42</f>
        <v>46267</v>
      </c>
      <c r="I55" s="33">
        <f>F55+51</f>
        <v>46276</v>
      </c>
      <c r="J55" s="30">
        <f t="shared" si="22"/>
        <v>46276</v>
      </c>
      <c r="K55" s="8"/>
    </row>
    <row r="56" spans="2:11" ht="20.25" customHeight="1" x14ac:dyDescent="0.3">
      <c r="B56" s="73" t="str">
        <f t="shared" ref="B56:G56" si="28">B17</f>
        <v>KOTA LAWA</v>
      </c>
      <c r="C56" s="99" t="str">
        <f t="shared" si="28"/>
        <v>109N</v>
      </c>
      <c r="D56" s="138">
        <f t="shared" si="28"/>
        <v>46224</v>
      </c>
      <c r="E56" s="83">
        <f t="shared" si="28"/>
        <v>46224</v>
      </c>
      <c r="F56" s="100">
        <f t="shared" si="28"/>
        <v>46232</v>
      </c>
      <c r="G56" s="100">
        <f t="shared" si="28"/>
        <v>46243</v>
      </c>
      <c r="H56" s="33">
        <f>F56+42</f>
        <v>46274</v>
      </c>
      <c r="I56" s="33">
        <f>F56+51</f>
        <v>46283</v>
      </c>
      <c r="J56" s="30">
        <f t="shared" si="22"/>
        <v>46283</v>
      </c>
      <c r="K56" s="8"/>
    </row>
    <row r="57" spans="2:11" ht="20.25" customHeight="1" thickBot="1" x14ac:dyDescent="0.35">
      <c r="B57" s="74" t="str">
        <f t="shared" ref="B57:G57" si="29">B18</f>
        <v>OOCL CHICAGO</v>
      </c>
      <c r="C57" s="63" t="str">
        <f t="shared" si="29"/>
        <v>121N</v>
      </c>
      <c r="D57" s="139">
        <f t="shared" si="29"/>
        <v>46231</v>
      </c>
      <c r="E57" s="18">
        <f t="shared" si="29"/>
        <v>46231</v>
      </c>
      <c r="F57" s="66">
        <f t="shared" si="29"/>
        <v>46239</v>
      </c>
      <c r="G57" s="66">
        <f t="shared" si="29"/>
        <v>46250</v>
      </c>
      <c r="H57" s="28">
        <f t="shared" si="24"/>
        <v>46281</v>
      </c>
      <c r="I57" s="28">
        <f t="shared" si="25"/>
        <v>46290</v>
      </c>
      <c r="J57" s="31">
        <f t="shared" si="22"/>
        <v>46290</v>
      </c>
      <c r="K57" s="8"/>
    </row>
    <row r="58" spans="2:11" ht="12.75" customHeight="1" x14ac:dyDescent="0.2">
      <c r="B58" s="37"/>
      <c r="C58" s="38"/>
      <c r="D58" s="38"/>
      <c r="E58" s="39"/>
      <c r="F58" s="39"/>
      <c r="G58" s="29"/>
      <c r="H58" s="29"/>
      <c r="I58" s="34"/>
      <c r="J58" s="8"/>
      <c r="K58" s="8"/>
    </row>
    <row r="59" spans="2:11" ht="12.75" customHeight="1" x14ac:dyDescent="0.2">
      <c r="B59" s="37"/>
      <c r="C59" s="38"/>
      <c r="D59" s="38"/>
      <c r="E59" s="39"/>
      <c r="F59" s="39"/>
      <c r="G59" s="29"/>
      <c r="H59" s="29"/>
      <c r="I59" s="34"/>
      <c r="J59" s="8"/>
      <c r="K59" s="8"/>
    </row>
    <row r="60" spans="2:11" ht="24.75" customHeight="1" thickBot="1" x14ac:dyDescent="0.55000000000000004">
      <c r="B60" s="207" t="s">
        <v>21</v>
      </c>
      <c r="C60" s="207"/>
      <c r="D60" s="207"/>
      <c r="E60" s="207"/>
      <c r="F60" s="207"/>
      <c r="G60" s="207"/>
      <c r="H60" s="207"/>
      <c r="I60" s="207"/>
      <c r="J60" s="11"/>
      <c r="K60" s="8"/>
    </row>
    <row r="61" spans="2:11" ht="12.75" customHeight="1" x14ac:dyDescent="0.25">
      <c r="B61" s="203" t="s">
        <v>3</v>
      </c>
      <c r="C61" s="250" t="s">
        <v>4</v>
      </c>
      <c r="D61" s="197" t="s">
        <v>60</v>
      </c>
      <c r="E61" s="210" t="s">
        <v>25</v>
      </c>
      <c r="F61" s="210" t="s">
        <v>33</v>
      </c>
      <c r="G61" s="285" t="s">
        <v>22</v>
      </c>
      <c r="H61" s="242"/>
      <c r="I61" s="242"/>
      <c r="J61" s="8"/>
      <c r="K61" s="8"/>
    </row>
    <row r="62" spans="2:11" ht="25.5" customHeight="1" x14ac:dyDescent="0.25">
      <c r="B62" s="204"/>
      <c r="C62" s="287"/>
      <c r="D62" s="199"/>
      <c r="E62" s="216"/>
      <c r="F62" s="216"/>
      <c r="G62" s="288"/>
      <c r="H62" s="279"/>
      <c r="I62" s="279"/>
      <c r="J62" s="8"/>
      <c r="K62" s="8"/>
    </row>
    <row r="63" spans="2:11" ht="18" customHeight="1" x14ac:dyDescent="0.3">
      <c r="B63" s="78" t="s">
        <v>70</v>
      </c>
      <c r="C63" s="120">
        <v>2613</v>
      </c>
      <c r="D63" s="83">
        <f>E63</f>
        <v>46204</v>
      </c>
      <c r="E63" s="83">
        <v>46204</v>
      </c>
      <c r="F63" s="83">
        <v>46210</v>
      </c>
      <c r="G63" s="16">
        <v>46218</v>
      </c>
      <c r="H63" s="46"/>
      <c r="I63" s="46"/>
      <c r="J63" s="8"/>
      <c r="K63" s="8"/>
    </row>
    <row r="64" spans="2:11" ht="18" customHeight="1" x14ac:dyDescent="0.3">
      <c r="B64" s="78" t="s">
        <v>74</v>
      </c>
      <c r="C64" s="120">
        <v>2613</v>
      </c>
      <c r="D64" s="83">
        <f>E64</f>
        <v>46210</v>
      </c>
      <c r="E64" s="83">
        <v>46210</v>
      </c>
      <c r="F64" s="83">
        <v>46217</v>
      </c>
      <c r="G64" s="16">
        <v>46231</v>
      </c>
      <c r="H64" s="46"/>
      <c r="I64" s="46"/>
      <c r="J64" s="8"/>
      <c r="K64" s="8"/>
    </row>
    <row r="65" spans="1:11" ht="18" customHeight="1" x14ac:dyDescent="0.3">
      <c r="B65" s="78" t="s">
        <v>68</v>
      </c>
      <c r="C65" s="120">
        <v>2615</v>
      </c>
      <c r="D65" s="83">
        <f>E65</f>
        <v>46217</v>
      </c>
      <c r="E65" s="83">
        <v>46217</v>
      </c>
      <c r="F65" s="83">
        <v>46223</v>
      </c>
      <c r="G65" s="16">
        <v>46232</v>
      </c>
      <c r="H65" s="46"/>
      <c r="I65" s="46"/>
      <c r="J65" s="8"/>
      <c r="K65" s="8"/>
    </row>
    <row r="66" spans="1:11" ht="18" customHeight="1" thickBot="1" x14ac:dyDescent="0.35">
      <c r="B66" s="77" t="s">
        <v>71</v>
      </c>
      <c r="C66" s="106">
        <v>2615</v>
      </c>
      <c r="D66" s="18">
        <f>E66</f>
        <v>46224</v>
      </c>
      <c r="E66" s="18">
        <v>46224</v>
      </c>
      <c r="F66" s="18">
        <v>46231</v>
      </c>
      <c r="G66" s="19">
        <v>46245</v>
      </c>
      <c r="H66" s="46"/>
      <c r="I66" s="46"/>
      <c r="J66" s="8"/>
      <c r="K66" s="8"/>
    </row>
    <row r="67" spans="1:11" ht="18" hidden="1" customHeight="1" thickBot="1" x14ac:dyDescent="0.35">
      <c r="B67" s="77"/>
      <c r="C67" s="106"/>
      <c r="D67" s="18"/>
      <c r="E67" s="18"/>
      <c r="F67" s="18"/>
      <c r="G67" s="19"/>
      <c r="H67" s="46"/>
      <c r="I67" s="46"/>
      <c r="J67" s="8"/>
      <c r="K67" s="8"/>
    </row>
    <row r="68" spans="1:11" ht="18" customHeight="1" x14ac:dyDescent="0.3">
      <c r="B68" s="46"/>
      <c r="C68" s="46"/>
      <c r="D68" s="46"/>
      <c r="E68" s="46"/>
      <c r="F68" s="46"/>
      <c r="G68" s="46"/>
      <c r="H68" s="46"/>
      <c r="I68" s="46"/>
      <c r="J68" s="8"/>
      <c r="K68" s="8"/>
    </row>
    <row r="69" spans="1:11" ht="18" customHeight="1" x14ac:dyDescent="0.3">
      <c r="B69" s="58"/>
      <c r="C69" s="56"/>
      <c r="D69" s="56"/>
      <c r="E69" s="43"/>
      <c r="F69" s="43"/>
      <c r="G69" s="46"/>
      <c r="H69" s="46"/>
      <c r="I69" s="46"/>
      <c r="J69" s="8"/>
      <c r="K69" s="8"/>
    </row>
    <row r="70" spans="1:11" s="10" customFormat="1" ht="18" customHeight="1" x14ac:dyDescent="0.3">
      <c r="A70" s="13"/>
      <c r="B70" s="58"/>
      <c r="C70" s="56"/>
      <c r="D70" s="56"/>
      <c r="E70" s="43"/>
      <c r="F70" s="43"/>
      <c r="G70" s="46"/>
      <c r="H70" s="46"/>
      <c r="I70" s="46"/>
      <c r="J70" s="8"/>
      <c r="K70" s="8"/>
    </row>
    <row r="71" spans="1:11" s="10" customFormat="1" ht="18" customHeight="1" x14ac:dyDescent="0.3">
      <c r="A71" s="13"/>
      <c r="B71" s="58"/>
      <c r="C71" s="56"/>
      <c r="D71" s="56"/>
      <c r="E71" s="43"/>
      <c r="F71" s="43"/>
      <c r="G71" s="46"/>
      <c r="H71" s="46"/>
      <c r="I71" s="46"/>
      <c r="J71" s="8"/>
      <c r="K71" s="8"/>
    </row>
    <row r="72" spans="1:11" s="10" customFormat="1" ht="18" customHeight="1" x14ac:dyDescent="0.3">
      <c r="A72" s="13"/>
      <c r="B72" s="58"/>
      <c r="C72" s="56"/>
      <c r="D72" s="56"/>
      <c r="E72" s="43"/>
      <c r="F72" s="43"/>
      <c r="G72" s="46"/>
      <c r="H72" s="46"/>
      <c r="I72" s="46"/>
      <c r="J72" s="8"/>
      <c r="K72" s="8"/>
    </row>
    <row r="73" spans="1:11" s="10" customFormat="1" ht="17.25" customHeight="1" thickBot="1" x14ac:dyDescent="0.35">
      <c r="A73" s="13"/>
      <c r="B73" s="59"/>
      <c r="C73" s="60"/>
      <c r="D73" s="60"/>
      <c r="E73" s="55"/>
      <c r="F73" s="55"/>
      <c r="G73" s="57"/>
      <c r="H73" s="46"/>
      <c r="I73" s="46"/>
      <c r="J73" s="8"/>
      <c r="K73" s="8"/>
    </row>
    <row r="74" spans="1:11" ht="18" customHeight="1" x14ac:dyDescent="0.2">
      <c r="B74" s="37"/>
      <c r="C74" s="38"/>
      <c r="D74" s="38"/>
      <c r="E74" s="39"/>
      <c r="F74" s="39"/>
      <c r="G74" s="29"/>
      <c r="H74" s="29"/>
      <c r="I74" s="34"/>
      <c r="J74" s="8"/>
      <c r="K74" s="8"/>
    </row>
    <row r="75" spans="1:11" ht="18" customHeight="1" x14ac:dyDescent="0.2">
      <c r="B75" s="37"/>
      <c r="C75" s="38"/>
      <c r="D75" s="38"/>
      <c r="E75" s="39"/>
      <c r="F75" s="39"/>
      <c r="G75" s="29"/>
      <c r="H75" s="29"/>
      <c r="I75" s="34"/>
      <c r="J75" s="8"/>
      <c r="K75" s="8"/>
    </row>
    <row r="76" spans="1:11" ht="18" customHeight="1" x14ac:dyDescent="0.2">
      <c r="B76" s="37"/>
      <c r="C76" s="38"/>
      <c r="D76" s="38"/>
      <c r="E76" s="39"/>
      <c r="F76" s="39"/>
      <c r="G76" s="29"/>
      <c r="H76" s="29"/>
      <c r="I76" s="34"/>
      <c r="J76" s="8"/>
      <c r="K76" s="8"/>
    </row>
    <row r="77" spans="1:11" ht="18" customHeight="1" x14ac:dyDescent="0.2">
      <c r="B77" s="37"/>
      <c r="C77" s="38"/>
      <c r="D77" s="38"/>
      <c r="E77" s="39"/>
      <c r="F77" s="39"/>
      <c r="G77" s="29"/>
      <c r="H77" s="29"/>
      <c r="I77" s="34"/>
      <c r="J77" s="8"/>
      <c r="K77" s="8"/>
    </row>
    <row r="78" spans="1:11" ht="18" customHeight="1" x14ac:dyDescent="0.2">
      <c r="B78" s="37"/>
      <c r="C78" s="38"/>
      <c r="D78" s="38"/>
      <c r="E78" s="39"/>
      <c r="F78" s="39"/>
      <c r="G78" s="29"/>
      <c r="H78" s="29"/>
      <c r="I78" s="34"/>
      <c r="J78" s="8"/>
      <c r="K78" s="8"/>
    </row>
    <row r="79" spans="1:11" ht="18" customHeight="1" x14ac:dyDescent="0.2">
      <c r="B79" s="37"/>
      <c r="C79" s="38"/>
      <c r="D79" s="38"/>
      <c r="E79" s="39"/>
      <c r="F79" s="39"/>
      <c r="G79" s="29"/>
      <c r="H79" s="29"/>
      <c r="I79" s="34"/>
      <c r="J79" s="8"/>
      <c r="K79" s="8"/>
    </row>
    <row r="80" spans="1:11" ht="18" customHeight="1" x14ac:dyDescent="0.2">
      <c r="B80" s="37"/>
      <c r="C80" s="38"/>
      <c r="D80" s="38"/>
      <c r="E80" s="39"/>
      <c r="F80" s="39"/>
      <c r="G80" s="29"/>
      <c r="H80" s="29"/>
      <c r="I80" s="34"/>
      <c r="J80" s="8"/>
      <c r="K80" s="8"/>
    </row>
    <row r="81" spans="2:11" ht="18" customHeight="1" x14ac:dyDescent="0.2">
      <c r="B81" s="37"/>
      <c r="C81" s="38"/>
      <c r="D81" s="38"/>
      <c r="E81" s="39"/>
      <c r="F81" s="39"/>
      <c r="G81" s="29"/>
      <c r="H81" s="29"/>
      <c r="I81" s="34"/>
      <c r="J81" s="8"/>
      <c r="K81" s="8"/>
    </row>
    <row r="82" spans="2:11" ht="18" customHeight="1" x14ac:dyDescent="0.2">
      <c r="B82" s="37"/>
      <c r="C82" s="38"/>
      <c r="D82" s="38"/>
      <c r="E82" s="39"/>
      <c r="F82" s="39"/>
      <c r="G82" s="29"/>
      <c r="H82" s="29"/>
      <c r="I82" s="44"/>
      <c r="J82" s="44"/>
      <c r="K82" s="44"/>
    </row>
    <row r="83" spans="2:11" ht="18" customHeight="1" x14ac:dyDescent="0.2">
      <c r="B83" s="37"/>
      <c r="C83" s="38"/>
      <c r="D83" s="38"/>
      <c r="E83" s="39"/>
      <c r="F83" s="39"/>
      <c r="G83" s="29"/>
      <c r="H83" s="29"/>
      <c r="I83" s="44"/>
      <c r="J83" s="44"/>
      <c r="K83" s="44"/>
    </row>
    <row r="84" spans="2:11" ht="18" customHeight="1" x14ac:dyDescent="0.2">
      <c r="B84" s="37"/>
      <c r="C84" s="47"/>
      <c r="D84" s="47"/>
      <c r="E84" s="39"/>
      <c r="F84" s="39"/>
      <c r="G84" s="29"/>
      <c r="H84" s="29"/>
      <c r="I84" s="44"/>
      <c r="J84" s="44"/>
      <c r="K84" s="44"/>
    </row>
    <row r="85" spans="2:11" ht="18" customHeight="1" x14ac:dyDescent="0.2">
      <c r="B85" s="37"/>
      <c r="C85" s="47"/>
      <c r="D85" s="47"/>
      <c r="E85" s="39"/>
      <c r="F85" s="39"/>
      <c r="G85" s="29"/>
      <c r="H85" s="29"/>
      <c r="I85" s="44"/>
      <c r="J85" s="44"/>
      <c r="K85" s="44"/>
    </row>
    <row r="86" spans="2:11" ht="18" customHeight="1" x14ac:dyDescent="0.25">
      <c r="B86" s="47"/>
      <c r="C86" s="47"/>
      <c r="D86" s="47"/>
      <c r="E86" s="8"/>
      <c r="F86" s="8"/>
      <c r="G86" s="8"/>
      <c r="H86" s="8"/>
      <c r="I86" s="8"/>
      <c r="J86" s="8"/>
      <c r="K86" s="8"/>
    </row>
    <row r="87" spans="2:11" ht="18" customHeight="1" x14ac:dyDescent="0.25">
      <c r="B87" s="47"/>
      <c r="C87" s="47"/>
      <c r="D87" s="47"/>
      <c r="E87" s="8"/>
      <c r="F87" s="8"/>
      <c r="G87" s="8"/>
      <c r="H87" s="8"/>
      <c r="I87" s="8"/>
      <c r="J87" s="8"/>
      <c r="K87" s="8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45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  <c r="K89" s="45"/>
    </row>
    <row r="90" spans="2:11" ht="18" customHeight="1" x14ac:dyDescent="0.25">
      <c r="B90" s="6"/>
      <c r="C90" s="6"/>
      <c r="D90" s="6"/>
      <c r="E90" s="7"/>
      <c r="F90" s="7"/>
      <c r="G90" s="7"/>
      <c r="H90" s="7"/>
      <c r="I90" s="7"/>
      <c r="J90" s="45"/>
    </row>
    <row r="91" spans="2:11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1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1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1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1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1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52"/>
      <c r="C100" s="53"/>
      <c r="D100" s="53"/>
      <c r="E100" s="54"/>
      <c r="F100" s="54"/>
      <c r="G100" s="54"/>
      <c r="H100" s="54"/>
      <c r="I100" s="54"/>
      <c r="J100" s="54"/>
      <c r="K100" s="54"/>
    </row>
    <row r="101" spans="2:11" ht="18" customHeight="1" x14ac:dyDescent="0.25">
      <c r="B101" s="52"/>
      <c r="C101" s="53"/>
      <c r="D101" s="53"/>
      <c r="E101" s="54"/>
      <c r="F101" s="54"/>
      <c r="G101" s="54"/>
      <c r="H101" s="54"/>
      <c r="I101" s="54"/>
      <c r="J101" s="54"/>
      <c r="K101" s="54"/>
    </row>
    <row r="102" spans="2:11" ht="18" customHeight="1" x14ac:dyDescent="0.25">
      <c r="B102" s="52"/>
      <c r="C102" s="53"/>
      <c r="D102" s="53"/>
      <c r="E102" s="54"/>
      <c r="F102" s="54"/>
      <c r="G102" s="54"/>
      <c r="H102" s="54"/>
      <c r="I102" s="54"/>
      <c r="J102" s="54"/>
      <c r="K102" s="54"/>
    </row>
    <row r="103" spans="2:11" ht="18" customHeight="1" x14ac:dyDescent="0.25">
      <c r="B103" s="52"/>
      <c r="C103" s="53"/>
      <c r="D103" s="53"/>
      <c r="E103" s="54"/>
      <c r="F103" s="54"/>
      <c r="G103" s="54"/>
      <c r="H103" s="54"/>
      <c r="I103" s="54"/>
      <c r="J103" s="54"/>
      <c r="K103" s="54"/>
    </row>
    <row r="104" spans="2:11" ht="18" customHeight="1" x14ac:dyDescent="0.25">
      <c r="B104" s="52"/>
      <c r="C104" s="53"/>
      <c r="D104" s="53"/>
      <c r="E104" s="54"/>
      <c r="F104" s="54"/>
      <c r="G104" s="54"/>
      <c r="H104" s="54"/>
      <c r="I104" s="54"/>
      <c r="J104" s="54"/>
      <c r="K104" s="54"/>
    </row>
    <row r="105" spans="2:11" ht="18" customHeight="1" x14ac:dyDescent="0.25">
      <c r="B105" s="49"/>
      <c r="C105" s="50"/>
      <c r="D105" s="50"/>
      <c r="E105" s="51"/>
      <c r="F105" s="51"/>
      <c r="G105" s="51"/>
      <c r="H105" s="51"/>
      <c r="I105" s="7"/>
      <c r="J105" s="7"/>
    </row>
    <row r="106" spans="2:11" ht="18" customHeight="1" x14ac:dyDescent="0.25">
      <c r="B106" s="49"/>
      <c r="C106" s="50"/>
      <c r="D106" s="50"/>
      <c r="E106" s="51"/>
      <c r="F106" s="51"/>
      <c r="G106" s="51"/>
      <c r="H106" s="51"/>
      <c r="I106" s="7"/>
      <c r="J106" s="7"/>
    </row>
    <row r="107" spans="2:11" ht="18" customHeight="1" x14ac:dyDescent="0.25">
      <c r="B107" s="49"/>
      <c r="C107" s="50"/>
      <c r="D107" s="50"/>
      <c r="E107" s="51"/>
      <c r="F107" s="51"/>
      <c r="G107" s="51"/>
      <c r="H107" s="51"/>
      <c r="I107" s="7"/>
      <c r="J107" s="7"/>
    </row>
    <row r="108" spans="2:11" ht="18" customHeight="1" x14ac:dyDescent="0.25">
      <c r="B108" s="6"/>
      <c r="C108" s="6"/>
      <c r="D108" s="6"/>
      <c r="E108" s="7"/>
      <c r="F108" s="7"/>
      <c r="G108" s="7"/>
      <c r="H108" s="7"/>
      <c r="I108" s="7"/>
      <c r="J108" s="7"/>
    </row>
    <row r="109" spans="2:11" ht="18" customHeight="1" x14ac:dyDescent="0.25">
      <c r="B109" s="6"/>
      <c r="C109" s="6"/>
      <c r="D109" s="6"/>
      <c r="E109" s="7"/>
      <c r="F109" s="7"/>
      <c r="G109" s="7"/>
      <c r="H109" s="7"/>
      <c r="I109" s="7"/>
      <c r="J109" s="7"/>
    </row>
    <row r="110" spans="2:11" ht="18" customHeight="1" x14ac:dyDescent="0.25">
      <c r="B110" s="6"/>
      <c r="C110" s="6"/>
      <c r="D110" s="6"/>
      <c r="E110" s="7"/>
      <c r="F110" s="7"/>
      <c r="G110" s="7"/>
      <c r="H110" s="7"/>
      <c r="I110" s="7"/>
      <c r="J110" s="7"/>
    </row>
    <row r="111" spans="2:11" ht="18" customHeight="1" x14ac:dyDescent="0.25">
      <c r="B111" s="6"/>
      <c r="C111" s="6"/>
      <c r="D111" s="6"/>
      <c r="E111" s="7"/>
      <c r="F111" s="7"/>
      <c r="G111" s="7"/>
      <c r="H111" s="7"/>
      <c r="I111" s="7"/>
      <c r="J111" s="7"/>
    </row>
    <row r="112" spans="2:11" ht="18" customHeight="1" x14ac:dyDescent="0.25">
      <c r="B112" s="243"/>
      <c r="C112" s="244"/>
      <c r="D112" s="131"/>
      <c r="E112" s="240"/>
      <c r="F112" s="240"/>
      <c r="G112" s="240"/>
      <c r="H112" s="7"/>
      <c r="I112" s="7"/>
      <c r="J112" s="7"/>
    </row>
    <row r="113" spans="2:10" ht="18" customHeight="1" x14ac:dyDescent="0.25">
      <c r="B113" s="243"/>
      <c r="C113" s="243"/>
      <c r="D113" s="130"/>
      <c r="E113" s="241"/>
      <c r="F113" s="241"/>
      <c r="G113" s="241"/>
      <c r="H113" s="7"/>
      <c r="I113" s="7"/>
      <c r="J113" s="7"/>
    </row>
    <row r="114" spans="2:10" ht="18.75" x14ac:dyDescent="0.3">
      <c r="B114" s="105"/>
      <c r="C114" s="99"/>
      <c r="D114" s="99"/>
      <c r="E114" s="83"/>
      <c r="F114" s="100"/>
      <c r="G114" s="100"/>
      <c r="H114" s="7"/>
      <c r="I114" s="7"/>
      <c r="J114" s="7"/>
    </row>
    <row r="115" spans="2:10" ht="18.75" x14ac:dyDescent="0.3">
      <c r="B115" s="105"/>
      <c r="C115" s="99"/>
      <c r="D115" s="99"/>
      <c r="E115" s="83"/>
      <c r="F115" s="100"/>
      <c r="G115" s="100"/>
      <c r="H115" s="7"/>
      <c r="I115" s="7"/>
      <c r="J115" s="7"/>
    </row>
    <row r="116" spans="2:10" ht="18.75" x14ac:dyDescent="0.3">
      <c r="B116" s="105"/>
      <c r="C116" s="99"/>
      <c r="D116" s="99"/>
      <c r="E116" s="83"/>
      <c r="F116" s="100"/>
      <c r="G116" s="100"/>
      <c r="H116" s="7"/>
      <c r="I116" s="7"/>
      <c r="J116" s="7"/>
    </row>
    <row r="117" spans="2:10" ht="18" customHeight="1" x14ac:dyDescent="0.3">
      <c r="B117" s="105"/>
      <c r="C117" s="99"/>
      <c r="D117" s="99"/>
      <c r="E117" s="83"/>
      <c r="F117" s="100"/>
      <c r="G117" s="100"/>
      <c r="H117" s="7"/>
      <c r="I117" s="7"/>
      <c r="J117" s="7"/>
    </row>
    <row r="118" spans="2:10" ht="18" customHeight="1" x14ac:dyDescent="0.3">
      <c r="B118" s="105"/>
      <c r="C118" s="99"/>
      <c r="D118" s="99"/>
      <c r="E118" s="83"/>
      <c r="F118" s="100"/>
      <c r="G118" s="100"/>
      <c r="H118" s="7"/>
      <c r="I118" s="7"/>
      <c r="J118" s="7"/>
    </row>
    <row r="119" spans="2:10" ht="18" customHeight="1" x14ac:dyDescent="0.3">
      <c r="B119" s="105"/>
      <c r="C119" s="99"/>
      <c r="D119" s="99"/>
      <c r="E119" s="83"/>
      <c r="F119" s="100"/>
      <c r="G119" s="100"/>
      <c r="H119" s="7"/>
      <c r="I119" s="7"/>
      <c r="J119" s="7"/>
    </row>
    <row r="120" spans="2:10" ht="18" customHeight="1" x14ac:dyDescent="0.3">
      <c r="B120" s="105"/>
      <c r="C120" s="99"/>
      <c r="D120" s="99"/>
      <c r="E120" s="83"/>
      <c r="F120" s="100"/>
      <c r="G120" s="100"/>
    </row>
    <row r="121" spans="2:10" ht="18" customHeight="1" x14ac:dyDescent="0.3">
      <c r="B121" s="105"/>
      <c r="C121" s="99"/>
      <c r="D121" s="99"/>
      <c r="E121" s="83"/>
      <c r="F121" s="100"/>
      <c r="G121" s="100"/>
    </row>
    <row r="122" spans="2:10" ht="18" customHeight="1" x14ac:dyDescent="0.3">
      <c r="B122" s="105"/>
      <c r="C122" s="99"/>
      <c r="D122" s="99"/>
      <c r="E122" s="83"/>
      <c r="F122" s="100"/>
      <c r="G122" s="100"/>
    </row>
    <row r="123" spans="2:10" ht="18" customHeight="1" x14ac:dyDescent="0.3">
      <c r="B123" s="105"/>
      <c r="C123" s="99"/>
      <c r="D123" s="99"/>
      <c r="E123" s="83"/>
      <c r="F123" s="100"/>
      <c r="G123" s="100"/>
    </row>
    <row r="124" spans="2:10" ht="18" customHeight="1" x14ac:dyDescent="0.3">
      <c r="B124" s="105"/>
      <c r="C124" s="99"/>
      <c r="D124" s="99"/>
      <c r="E124" s="83"/>
      <c r="F124" s="100"/>
      <c r="G124" s="100"/>
    </row>
    <row r="125" spans="2:10" ht="18" customHeight="1" x14ac:dyDescent="0.3">
      <c r="B125" s="105"/>
      <c r="C125" s="99"/>
      <c r="D125" s="99"/>
      <c r="E125" s="83"/>
      <c r="F125" s="100"/>
      <c r="G125" s="100"/>
    </row>
    <row r="130" ht="12.75" customHeight="1" x14ac:dyDescent="0.25"/>
    <row r="132" ht="12.75" customHeight="1" x14ac:dyDescent="0.25"/>
    <row r="138" ht="12.75" customHeight="1" x14ac:dyDescent="0.25"/>
    <row r="141" ht="12.75" customHeight="1" x14ac:dyDescent="0.25"/>
    <row r="146" ht="12.75" customHeight="1" x14ac:dyDescent="0.25"/>
    <row r="149" ht="12.75" customHeight="1" x14ac:dyDescent="0.25"/>
    <row r="155" ht="12.75" customHeight="1" x14ac:dyDescent="0.25"/>
  </sheetData>
  <mergeCells count="58">
    <mergeCell ref="K11:K12"/>
    <mergeCell ref="H11:H12"/>
    <mergeCell ref="A6:J6"/>
    <mergeCell ref="A7:J7"/>
    <mergeCell ref="A8:J8"/>
    <mergeCell ref="B20:J20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B21:B22"/>
    <mergeCell ref="C21:C22"/>
    <mergeCell ref="E21:E22"/>
    <mergeCell ref="F21:F22"/>
    <mergeCell ref="G21:G22"/>
    <mergeCell ref="D21:D22"/>
    <mergeCell ref="B30:J30"/>
    <mergeCell ref="B31:B32"/>
    <mergeCell ref="C31:C32"/>
    <mergeCell ref="E31:E32"/>
    <mergeCell ref="F31:F32"/>
    <mergeCell ref="G31:G32"/>
    <mergeCell ref="H31:H32"/>
    <mergeCell ref="I31:I32"/>
    <mergeCell ref="J31:J32"/>
    <mergeCell ref="D31:D32"/>
    <mergeCell ref="E112:E113"/>
    <mergeCell ref="F112:F113"/>
    <mergeCell ref="B60:I60"/>
    <mergeCell ref="B61:B62"/>
    <mergeCell ref="C61:C62"/>
    <mergeCell ref="E61:E62"/>
    <mergeCell ref="F61:F62"/>
    <mergeCell ref="G61:G62"/>
    <mergeCell ref="H61:H62"/>
    <mergeCell ref="I61:I62"/>
    <mergeCell ref="H21:H22"/>
    <mergeCell ref="I21:I22"/>
    <mergeCell ref="D50:D51"/>
    <mergeCell ref="D61:D62"/>
    <mergeCell ref="G112:G113"/>
    <mergeCell ref="B49:J49"/>
    <mergeCell ref="B50:B51"/>
    <mergeCell ref="C50:C51"/>
    <mergeCell ref="E50:E51"/>
    <mergeCell ref="F50:F51"/>
    <mergeCell ref="G50:G51"/>
    <mergeCell ref="H50:H51"/>
    <mergeCell ref="I50:I51"/>
    <mergeCell ref="J50:J51"/>
    <mergeCell ref="B112:B113"/>
    <mergeCell ref="C112:C113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43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32"/>
  <sheetViews>
    <sheetView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17" t="s">
        <v>30</v>
      </c>
      <c r="B6" s="217"/>
      <c r="C6" s="217"/>
      <c r="D6" s="217"/>
      <c r="E6" s="217"/>
      <c r="F6" s="217"/>
      <c r="G6" s="217"/>
      <c r="H6" s="217"/>
      <c r="I6" s="217"/>
      <c r="J6" s="217"/>
    </row>
    <row r="7" spans="1:11" s="20" customFormat="1" ht="45" x14ac:dyDescent="0.25">
      <c r="A7" s="217" t="s">
        <v>1</v>
      </c>
      <c r="B7" s="217"/>
      <c r="C7" s="217"/>
      <c r="D7" s="217"/>
      <c r="E7" s="217"/>
      <c r="F7" s="217"/>
      <c r="G7" s="217"/>
      <c r="H7" s="217"/>
      <c r="I7" s="217"/>
      <c r="J7" s="217"/>
    </row>
    <row r="8" spans="1:11" s="4" customFormat="1" ht="34.5" x14ac:dyDescent="0.25">
      <c r="A8" s="218" t="str">
        <f>MELBOURNE!A7</f>
        <v>23rd June 2026</v>
      </c>
      <c r="B8" s="218"/>
      <c r="C8" s="218"/>
      <c r="D8" s="218"/>
      <c r="E8" s="218"/>
      <c r="F8" s="218"/>
      <c r="G8" s="218"/>
      <c r="H8" s="218"/>
      <c r="I8" s="218"/>
      <c r="J8" s="218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07" t="s">
        <v>14</v>
      </c>
      <c r="C11" s="207"/>
      <c r="D11" s="207"/>
      <c r="E11" s="207"/>
      <c r="F11" s="207"/>
      <c r="G11" s="207"/>
      <c r="H11" s="207"/>
      <c r="I11" s="207"/>
      <c r="J11" s="207"/>
      <c r="K11" s="8"/>
    </row>
    <row r="12" spans="1:11" ht="12.75" customHeight="1" x14ac:dyDescent="0.25">
      <c r="B12" s="220" t="s">
        <v>3</v>
      </c>
      <c r="C12" s="221" t="s">
        <v>4</v>
      </c>
      <c r="D12" s="221" t="s">
        <v>60</v>
      </c>
      <c r="E12" s="219" t="s">
        <v>25</v>
      </c>
      <c r="F12" s="219" t="s">
        <v>31</v>
      </c>
      <c r="G12" s="219" t="s">
        <v>15</v>
      </c>
      <c r="H12" s="219" t="s">
        <v>46</v>
      </c>
      <c r="I12" s="219" t="s">
        <v>16</v>
      </c>
      <c r="J12" s="219" t="s">
        <v>17</v>
      </c>
      <c r="K12" s="200" t="s">
        <v>38</v>
      </c>
    </row>
    <row r="13" spans="1:11" ht="24.75" customHeight="1" thickBot="1" x14ac:dyDescent="0.3">
      <c r="B13" s="280"/>
      <c r="C13" s="294"/>
      <c r="D13" s="294"/>
      <c r="E13" s="295"/>
      <c r="F13" s="295"/>
      <c r="G13" s="295"/>
      <c r="H13" s="296"/>
      <c r="I13" s="296"/>
      <c r="J13" s="296"/>
      <c r="K13" s="297"/>
    </row>
    <row r="14" spans="1:11" ht="18.75" x14ac:dyDescent="0.3">
      <c r="B14" s="137" t="s">
        <v>56</v>
      </c>
      <c r="C14" s="99" t="s">
        <v>105</v>
      </c>
      <c r="D14" s="33">
        <f t="shared" ref="D14:D18" si="0">E14</f>
        <v>46203</v>
      </c>
      <c r="E14" s="33">
        <v>46203</v>
      </c>
      <c r="F14" s="33">
        <v>46210</v>
      </c>
      <c r="G14" s="33">
        <v>46215</v>
      </c>
      <c r="H14" s="33">
        <f t="shared" ref="H14:H19" si="1">F14+20</f>
        <v>46230</v>
      </c>
      <c r="I14" s="33">
        <f t="shared" ref="I14:I18" si="2">F14+18</f>
        <v>46228</v>
      </c>
      <c r="J14" s="33">
        <f t="shared" ref="J14:J18" si="3">F14+21</f>
        <v>46231</v>
      </c>
      <c r="K14" s="30">
        <f t="shared" ref="K14:K18" si="4">G14+17</f>
        <v>46232</v>
      </c>
    </row>
    <row r="15" spans="1:11" ht="18.75" x14ac:dyDescent="0.3">
      <c r="B15" s="137" t="s">
        <v>72</v>
      </c>
      <c r="C15" s="99" t="s">
        <v>106</v>
      </c>
      <c r="D15" s="33">
        <f t="shared" si="0"/>
        <v>46209</v>
      </c>
      <c r="E15" s="33">
        <v>46209</v>
      </c>
      <c r="F15" s="33">
        <v>46217</v>
      </c>
      <c r="G15" s="33">
        <v>46223</v>
      </c>
      <c r="H15" s="33">
        <f t="shared" si="1"/>
        <v>46237</v>
      </c>
      <c r="I15" s="33">
        <f t="shared" si="2"/>
        <v>46235</v>
      </c>
      <c r="J15" s="33">
        <f t="shared" si="3"/>
        <v>46238</v>
      </c>
      <c r="K15" s="30">
        <f t="shared" si="4"/>
        <v>46240</v>
      </c>
    </row>
    <row r="16" spans="1:11" ht="18.75" x14ac:dyDescent="0.3">
      <c r="B16" s="137" t="s">
        <v>123</v>
      </c>
      <c r="C16" s="99" t="s">
        <v>111</v>
      </c>
      <c r="D16" s="33">
        <f t="shared" si="0"/>
        <v>46216</v>
      </c>
      <c r="E16" s="33">
        <v>46216</v>
      </c>
      <c r="F16" s="33">
        <v>46223</v>
      </c>
      <c r="G16" s="33">
        <v>46229</v>
      </c>
      <c r="H16" s="33">
        <f t="shared" si="1"/>
        <v>46243</v>
      </c>
      <c r="I16" s="33">
        <f t="shared" si="2"/>
        <v>46241</v>
      </c>
      <c r="J16" s="33">
        <f t="shared" si="3"/>
        <v>46244</v>
      </c>
      <c r="K16" s="30">
        <f t="shared" si="4"/>
        <v>46246</v>
      </c>
    </row>
    <row r="17" spans="1:11" ht="18.75" x14ac:dyDescent="0.3">
      <c r="B17" s="137" t="s">
        <v>69</v>
      </c>
      <c r="C17" s="99" t="s">
        <v>122</v>
      </c>
      <c r="D17" s="33">
        <f t="shared" si="0"/>
        <v>46042</v>
      </c>
      <c r="E17" s="33">
        <v>46042</v>
      </c>
      <c r="F17" s="33">
        <v>46230</v>
      </c>
      <c r="G17" s="33">
        <v>46236</v>
      </c>
      <c r="H17" s="33">
        <f t="shared" si="1"/>
        <v>46250</v>
      </c>
      <c r="I17" s="33">
        <f t="shared" si="2"/>
        <v>46248</v>
      </c>
      <c r="J17" s="33">
        <f t="shared" si="3"/>
        <v>46251</v>
      </c>
      <c r="K17" s="30">
        <f t="shared" si="4"/>
        <v>46253</v>
      </c>
    </row>
    <row r="18" spans="1:11" ht="18.75" x14ac:dyDescent="0.3">
      <c r="B18" s="137" t="s">
        <v>100</v>
      </c>
      <c r="C18" s="99" t="s">
        <v>118</v>
      </c>
      <c r="D18" s="33">
        <f t="shared" si="0"/>
        <v>46230</v>
      </c>
      <c r="E18" s="33">
        <v>46230</v>
      </c>
      <c r="F18" s="33">
        <v>46237</v>
      </c>
      <c r="G18" s="33">
        <v>46243</v>
      </c>
      <c r="H18" s="33">
        <f t="shared" si="1"/>
        <v>46257</v>
      </c>
      <c r="I18" s="33">
        <f t="shared" si="2"/>
        <v>46255</v>
      </c>
      <c r="J18" s="33">
        <f t="shared" si="3"/>
        <v>46258</v>
      </c>
      <c r="K18" s="30">
        <f t="shared" si="4"/>
        <v>46260</v>
      </c>
    </row>
    <row r="19" spans="1:11" ht="19.5" thickBot="1" x14ac:dyDescent="0.35">
      <c r="B19" s="136" t="s">
        <v>140</v>
      </c>
      <c r="C19" s="63" t="s">
        <v>119</v>
      </c>
      <c r="D19" s="28">
        <f t="shared" ref="D19" si="5">E19</f>
        <v>46237</v>
      </c>
      <c r="E19" s="28">
        <v>46237</v>
      </c>
      <c r="F19" s="28">
        <v>46244</v>
      </c>
      <c r="G19" s="28">
        <v>46250</v>
      </c>
      <c r="H19" s="28">
        <f t="shared" si="1"/>
        <v>46264</v>
      </c>
      <c r="I19" s="28">
        <f t="shared" ref="I19" si="6">F19+18</f>
        <v>46262</v>
      </c>
      <c r="J19" s="28">
        <f t="shared" ref="J19" si="7">F19+21</f>
        <v>46265</v>
      </c>
      <c r="K19" s="31">
        <f t="shared" ref="K19" si="8">G19+17</f>
        <v>46267</v>
      </c>
    </row>
    <row r="20" spans="1:11" ht="18.75" customHeight="1" x14ac:dyDescent="0.25">
      <c r="B20" s="75"/>
      <c r="C20" s="75"/>
      <c r="D20" s="75"/>
      <c r="E20" s="75"/>
      <c r="F20" s="75"/>
      <c r="G20" s="75"/>
      <c r="H20" s="75"/>
      <c r="I20" s="75"/>
      <c r="J20" s="75"/>
      <c r="K20" s="8"/>
    </row>
    <row r="21" spans="1:11" ht="35.25" customHeight="1" thickBot="1" x14ac:dyDescent="0.55000000000000004">
      <c r="B21" s="207" t="s">
        <v>95</v>
      </c>
      <c r="C21" s="207"/>
      <c r="D21" s="207"/>
      <c r="E21" s="207"/>
      <c r="F21" s="207"/>
      <c r="G21" s="207"/>
      <c r="H21" s="207"/>
      <c r="I21" s="207"/>
      <c r="J21" s="207"/>
      <c r="K21" s="8"/>
    </row>
    <row r="22" spans="1:11" ht="18" customHeight="1" x14ac:dyDescent="0.25">
      <c r="B22" s="203" t="s">
        <v>3</v>
      </c>
      <c r="C22" s="205" t="s">
        <v>4</v>
      </c>
      <c r="D22" s="197" t="s">
        <v>60</v>
      </c>
      <c r="E22" s="210" t="s">
        <v>25</v>
      </c>
      <c r="F22" s="210" t="s">
        <v>31</v>
      </c>
      <c r="G22" s="210" t="s">
        <v>15</v>
      </c>
      <c r="H22" s="210" t="s">
        <v>40</v>
      </c>
      <c r="I22" s="212" t="s">
        <v>41</v>
      </c>
      <c r="J22" s="8"/>
      <c r="K22" s="3"/>
    </row>
    <row r="23" spans="1:11" ht="18" customHeight="1" thickBot="1" x14ac:dyDescent="0.3">
      <c r="B23" s="208"/>
      <c r="C23" s="209"/>
      <c r="D23" s="198"/>
      <c r="E23" s="211"/>
      <c r="F23" s="211"/>
      <c r="G23" s="211"/>
      <c r="H23" s="211"/>
      <c r="I23" s="213"/>
      <c r="J23" s="8"/>
      <c r="K23" s="3"/>
    </row>
    <row r="24" spans="1:11" s="10" customFormat="1" ht="18.75" customHeight="1" x14ac:dyDescent="0.3">
      <c r="A24" s="13"/>
      <c r="B24" s="185" t="str">
        <f t="shared" ref="B24:G28" si="9">B14</f>
        <v>OOCL CHICAGO</v>
      </c>
      <c r="C24" s="79" t="str">
        <f t="shared" si="9"/>
        <v>120N</v>
      </c>
      <c r="D24" s="64">
        <f t="shared" si="9"/>
        <v>46203</v>
      </c>
      <c r="E24" s="64">
        <f t="shared" si="9"/>
        <v>46203</v>
      </c>
      <c r="F24" s="64">
        <f t="shared" si="9"/>
        <v>46210</v>
      </c>
      <c r="G24" s="64">
        <f t="shared" si="9"/>
        <v>46215</v>
      </c>
      <c r="H24" s="64">
        <f>F24+28</f>
        <v>46238</v>
      </c>
      <c r="I24" s="65">
        <f>G24+28</f>
        <v>46243</v>
      </c>
      <c r="J24" s="8"/>
    </row>
    <row r="25" spans="1:11" s="10" customFormat="1" ht="18.75" customHeight="1" x14ac:dyDescent="0.3">
      <c r="A25" s="13"/>
      <c r="B25" s="137" t="str">
        <f t="shared" si="9"/>
        <v>JOGELA</v>
      </c>
      <c r="C25" s="99" t="str">
        <f t="shared" si="9"/>
        <v>214N</v>
      </c>
      <c r="D25" s="33">
        <f t="shared" si="9"/>
        <v>46209</v>
      </c>
      <c r="E25" s="33">
        <f t="shared" si="9"/>
        <v>46209</v>
      </c>
      <c r="F25" s="33">
        <f t="shared" si="9"/>
        <v>46217</v>
      </c>
      <c r="G25" s="33">
        <f t="shared" si="9"/>
        <v>46223</v>
      </c>
      <c r="H25" s="33">
        <f t="shared" ref="H25:I26" si="10">F25+28</f>
        <v>46245</v>
      </c>
      <c r="I25" s="30">
        <f>G25+28</f>
        <v>46251</v>
      </c>
      <c r="J25" s="8"/>
    </row>
    <row r="26" spans="1:11" s="10" customFormat="1" ht="18.75" customHeight="1" x14ac:dyDescent="0.3">
      <c r="A26" s="13"/>
      <c r="B26" s="137" t="str">
        <f t="shared" si="9"/>
        <v xml:space="preserve">COSCO GENOA </v>
      </c>
      <c r="C26" s="99" t="str">
        <f t="shared" si="9"/>
        <v>102N</v>
      </c>
      <c r="D26" s="33">
        <f t="shared" si="9"/>
        <v>46216</v>
      </c>
      <c r="E26" s="33">
        <f t="shared" si="9"/>
        <v>46216</v>
      </c>
      <c r="F26" s="33">
        <f t="shared" si="9"/>
        <v>46223</v>
      </c>
      <c r="G26" s="33">
        <f t="shared" si="9"/>
        <v>46229</v>
      </c>
      <c r="H26" s="33">
        <f t="shared" si="10"/>
        <v>46251</v>
      </c>
      <c r="I26" s="30">
        <f t="shared" si="10"/>
        <v>46257</v>
      </c>
      <c r="J26" s="8"/>
    </row>
    <row r="27" spans="1:11" s="10" customFormat="1" ht="18.75" customHeight="1" x14ac:dyDescent="0.3">
      <c r="A27" s="13"/>
      <c r="B27" s="137" t="str">
        <f t="shared" si="9"/>
        <v>OOCL PANAMA</v>
      </c>
      <c r="C27" s="99" t="str">
        <f t="shared" si="9"/>
        <v>334N</v>
      </c>
      <c r="D27" s="33">
        <f t="shared" si="9"/>
        <v>46042</v>
      </c>
      <c r="E27" s="33">
        <f t="shared" si="9"/>
        <v>46042</v>
      </c>
      <c r="F27" s="33">
        <f t="shared" si="9"/>
        <v>46230</v>
      </c>
      <c r="G27" s="33">
        <f t="shared" si="9"/>
        <v>46236</v>
      </c>
      <c r="H27" s="33">
        <f>F27+28</f>
        <v>46258</v>
      </c>
      <c r="I27" s="30">
        <f>G27+28</f>
        <v>46264</v>
      </c>
      <c r="J27" s="8"/>
    </row>
    <row r="28" spans="1:11" s="10" customFormat="1" ht="18.75" customHeight="1" thickBot="1" x14ac:dyDescent="0.35">
      <c r="A28" s="13"/>
      <c r="B28" s="137" t="str">
        <f t="shared" si="9"/>
        <v>KOTA LAWA</v>
      </c>
      <c r="C28" s="99" t="str">
        <f t="shared" si="9"/>
        <v>109N</v>
      </c>
      <c r="D28" s="33">
        <f t="shared" si="9"/>
        <v>46230</v>
      </c>
      <c r="E28" s="33">
        <f t="shared" si="9"/>
        <v>46230</v>
      </c>
      <c r="F28" s="33">
        <f t="shared" si="9"/>
        <v>46237</v>
      </c>
      <c r="G28" s="33">
        <f t="shared" si="9"/>
        <v>46243</v>
      </c>
      <c r="H28" s="33">
        <f>F28+28</f>
        <v>46265</v>
      </c>
      <c r="I28" s="30">
        <f>G28+28</f>
        <v>46271</v>
      </c>
      <c r="J28" s="8"/>
    </row>
    <row r="29" spans="1:11" ht="36.75" customHeight="1" thickBot="1" x14ac:dyDescent="0.55000000000000004">
      <c r="B29" s="201" t="s">
        <v>18</v>
      </c>
      <c r="C29" s="201"/>
      <c r="D29" s="201"/>
      <c r="E29" s="201"/>
      <c r="F29" s="201"/>
      <c r="G29" s="201"/>
      <c r="H29" s="201"/>
      <c r="I29" s="201"/>
      <c r="J29" s="202"/>
      <c r="K29" s="8"/>
    </row>
    <row r="30" spans="1:11" ht="18" customHeight="1" x14ac:dyDescent="0.25">
      <c r="B30" s="203" t="s">
        <v>3</v>
      </c>
      <c r="C30" s="205" t="s">
        <v>4</v>
      </c>
      <c r="D30" s="197" t="s">
        <v>60</v>
      </c>
      <c r="E30" s="210" t="s">
        <v>25</v>
      </c>
      <c r="F30" s="210" t="s">
        <v>31</v>
      </c>
      <c r="G30" s="210" t="s">
        <v>15</v>
      </c>
      <c r="H30" s="214" t="s">
        <v>54</v>
      </c>
      <c r="I30" s="214" t="s">
        <v>43</v>
      </c>
      <c r="J30" s="214" t="s">
        <v>19</v>
      </c>
      <c r="K30" s="8"/>
    </row>
    <row r="31" spans="1:11" ht="18" customHeight="1" thickBot="1" x14ac:dyDescent="0.3">
      <c r="B31" s="204"/>
      <c r="C31" s="206"/>
      <c r="D31" s="199"/>
      <c r="E31" s="216"/>
      <c r="F31" s="216"/>
      <c r="G31" s="216"/>
      <c r="H31" s="215"/>
      <c r="I31" s="215"/>
      <c r="J31" s="215"/>
      <c r="K31" s="8"/>
    </row>
    <row r="32" spans="1:11" s="10" customFormat="1" ht="20.25" customHeight="1" x14ac:dyDescent="0.3">
      <c r="A32" s="13"/>
      <c r="B32" s="185" t="str">
        <f t="shared" ref="B32:G32" si="11">B24</f>
        <v>OOCL CHICAGO</v>
      </c>
      <c r="C32" s="79" t="str">
        <f t="shared" si="11"/>
        <v>120N</v>
      </c>
      <c r="D32" s="145">
        <f t="shared" si="11"/>
        <v>46203</v>
      </c>
      <c r="E32" s="64">
        <f t="shared" si="11"/>
        <v>46203</v>
      </c>
      <c r="F32" s="64">
        <f t="shared" si="11"/>
        <v>46210</v>
      </c>
      <c r="G32" s="64">
        <f t="shared" si="11"/>
        <v>46215</v>
      </c>
      <c r="H32" s="64">
        <f>F32+48</f>
        <v>46258</v>
      </c>
      <c r="I32" s="64">
        <f>F32+53</f>
        <v>46263</v>
      </c>
      <c r="J32" s="65">
        <f>F32+53</f>
        <v>46263</v>
      </c>
      <c r="K32" s="8"/>
    </row>
    <row r="33" spans="1:11" s="10" customFormat="1" ht="20.25" customHeight="1" x14ac:dyDescent="0.3">
      <c r="A33" s="13"/>
      <c r="B33" s="137" t="str">
        <f t="shared" ref="B33:G33" si="12">B25</f>
        <v>JOGELA</v>
      </c>
      <c r="C33" s="99" t="str">
        <f t="shared" si="12"/>
        <v>214N</v>
      </c>
      <c r="D33" s="138">
        <f t="shared" si="12"/>
        <v>46209</v>
      </c>
      <c r="E33" s="33">
        <f t="shared" si="12"/>
        <v>46209</v>
      </c>
      <c r="F33" s="33">
        <f t="shared" si="12"/>
        <v>46217</v>
      </c>
      <c r="G33" s="33">
        <f t="shared" si="12"/>
        <v>46223</v>
      </c>
      <c r="H33" s="33">
        <f t="shared" ref="H33:H36" si="13">F33+48</f>
        <v>46265</v>
      </c>
      <c r="I33" s="33">
        <f>F33+53</f>
        <v>46270</v>
      </c>
      <c r="J33" s="30">
        <f>F33+53</f>
        <v>46270</v>
      </c>
      <c r="K33" s="8"/>
    </row>
    <row r="34" spans="1:11" s="10" customFormat="1" ht="20.25" customHeight="1" x14ac:dyDescent="0.3">
      <c r="A34" s="13"/>
      <c r="B34" s="137" t="str">
        <f t="shared" ref="B34:G34" si="14">B26</f>
        <v xml:space="preserve">COSCO GENOA </v>
      </c>
      <c r="C34" s="99" t="str">
        <f t="shared" si="14"/>
        <v>102N</v>
      </c>
      <c r="D34" s="138">
        <f t="shared" si="14"/>
        <v>46216</v>
      </c>
      <c r="E34" s="33">
        <f t="shared" si="14"/>
        <v>46216</v>
      </c>
      <c r="F34" s="33">
        <f t="shared" si="14"/>
        <v>46223</v>
      </c>
      <c r="G34" s="33">
        <f t="shared" si="14"/>
        <v>46229</v>
      </c>
      <c r="H34" s="33">
        <f t="shared" si="13"/>
        <v>46271</v>
      </c>
      <c r="I34" s="33">
        <f>F34+53</f>
        <v>46276</v>
      </c>
      <c r="J34" s="30">
        <f>F34+53</f>
        <v>46276</v>
      </c>
      <c r="K34" s="8"/>
    </row>
    <row r="35" spans="1:11" s="10" customFormat="1" ht="20.25" customHeight="1" x14ac:dyDescent="0.3">
      <c r="A35" s="13"/>
      <c r="B35" s="137" t="str">
        <f t="shared" ref="B35:G35" si="15">B27</f>
        <v>OOCL PANAMA</v>
      </c>
      <c r="C35" s="99" t="str">
        <f t="shared" si="15"/>
        <v>334N</v>
      </c>
      <c r="D35" s="138">
        <f t="shared" si="15"/>
        <v>46042</v>
      </c>
      <c r="E35" s="33">
        <f t="shared" si="15"/>
        <v>46042</v>
      </c>
      <c r="F35" s="33">
        <f t="shared" si="15"/>
        <v>46230</v>
      </c>
      <c r="G35" s="33">
        <f t="shared" si="15"/>
        <v>46236</v>
      </c>
      <c r="H35" s="33">
        <f>F35+48</f>
        <v>46278</v>
      </c>
      <c r="I35" s="33">
        <f>F35+53</f>
        <v>46283</v>
      </c>
      <c r="J35" s="30">
        <f>F35+53</f>
        <v>46283</v>
      </c>
      <c r="K35" s="8"/>
    </row>
    <row r="36" spans="1:11" s="10" customFormat="1" ht="20.25" customHeight="1" thickBot="1" x14ac:dyDescent="0.35">
      <c r="A36" s="13"/>
      <c r="B36" s="136" t="str">
        <f t="shared" ref="B36:G36" si="16">B28</f>
        <v>KOTA LAWA</v>
      </c>
      <c r="C36" s="63" t="str">
        <f t="shared" si="16"/>
        <v>109N</v>
      </c>
      <c r="D36" s="139">
        <f t="shared" si="16"/>
        <v>46230</v>
      </c>
      <c r="E36" s="28">
        <f t="shared" si="16"/>
        <v>46230</v>
      </c>
      <c r="F36" s="28">
        <f t="shared" si="16"/>
        <v>46237</v>
      </c>
      <c r="G36" s="28">
        <f t="shared" si="16"/>
        <v>46243</v>
      </c>
      <c r="H36" s="28">
        <f t="shared" si="13"/>
        <v>46285</v>
      </c>
      <c r="I36" s="28">
        <f>F36+53</f>
        <v>46290</v>
      </c>
      <c r="J36" s="31">
        <f>F36+53</f>
        <v>46290</v>
      </c>
      <c r="K36" s="8"/>
    </row>
    <row r="37" spans="1:11" s="10" customFormat="1" ht="20.25" customHeight="1" x14ac:dyDescent="0.3">
      <c r="A37" s="13"/>
      <c r="B37" s="40"/>
      <c r="C37" s="41"/>
      <c r="D37" s="41"/>
      <c r="E37" s="43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s="10" customFormat="1" ht="20.25" customHeight="1" x14ac:dyDescent="0.3">
      <c r="A42" s="13"/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s="10" customFormat="1" ht="20.25" customHeight="1" x14ac:dyDescent="0.3">
      <c r="A43" s="13"/>
      <c r="B43" s="40"/>
      <c r="C43" s="62"/>
      <c r="D43" s="62"/>
      <c r="E43" s="46"/>
      <c r="F43" s="43"/>
      <c r="G43" s="43"/>
      <c r="H43" s="43"/>
      <c r="I43" s="43"/>
      <c r="J43" s="43"/>
      <c r="K43" s="8"/>
    </row>
    <row r="44" spans="1:11" s="10" customFormat="1" ht="20.25" customHeight="1" x14ac:dyDescent="0.3">
      <c r="A44" s="13"/>
      <c r="B44" s="40"/>
      <c r="C44" s="62"/>
      <c r="D44" s="62"/>
      <c r="E44" s="46"/>
      <c r="F44" s="43"/>
      <c r="G44" s="43"/>
      <c r="H44" s="43"/>
      <c r="I44" s="43"/>
      <c r="J44" s="43"/>
      <c r="K44" s="8"/>
    </row>
    <row r="45" spans="1:11" s="10" customFormat="1" ht="20.25" customHeight="1" x14ac:dyDescent="0.3">
      <c r="A45" s="13"/>
      <c r="B45" s="40"/>
      <c r="C45" s="62"/>
      <c r="D45" s="62"/>
      <c r="E45" s="46"/>
      <c r="F45" s="43"/>
      <c r="G45" s="43"/>
      <c r="H45" s="43"/>
      <c r="I45" s="43"/>
      <c r="J45" s="43"/>
      <c r="K45" s="8"/>
    </row>
    <row r="46" spans="1:11" ht="20.25" customHeight="1" x14ac:dyDescent="0.3">
      <c r="B46" s="40"/>
      <c r="C46" s="62"/>
      <c r="D46" s="62"/>
      <c r="E46" s="46"/>
      <c r="F46" s="43"/>
      <c r="G46" s="43"/>
      <c r="H46" s="43"/>
      <c r="I46" s="43"/>
      <c r="J46" s="43"/>
      <c r="K46" s="8"/>
    </row>
    <row r="47" spans="1:11" ht="24.75" customHeight="1" thickBot="1" x14ac:dyDescent="0.55000000000000004">
      <c r="B47" s="207" t="s">
        <v>20</v>
      </c>
      <c r="C47" s="207"/>
      <c r="D47" s="207"/>
      <c r="E47" s="207"/>
      <c r="F47" s="207"/>
      <c r="G47" s="207"/>
      <c r="H47" s="207"/>
      <c r="I47" s="207"/>
      <c r="J47" s="207"/>
      <c r="K47" s="8"/>
    </row>
    <row r="48" spans="1:11" ht="20.25" customHeight="1" x14ac:dyDescent="0.25">
      <c r="B48" s="203" t="s">
        <v>3</v>
      </c>
      <c r="C48" s="205" t="s">
        <v>4</v>
      </c>
      <c r="D48" s="197" t="s">
        <v>60</v>
      </c>
      <c r="E48" s="210" t="s">
        <v>25</v>
      </c>
      <c r="F48" s="210" t="s">
        <v>31</v>
      </c>
      <c r="G48" s="210" t="s">
        <v>15</v>
      </c>
      <c r="H48" s="214" t="s">
        <v>61</v>
      </c>
      <c r="I48" s="214" t="s">
        <v>62</v>
      </c>
      <c r="J48" s="210" t="s">
        <v>42</v>
      </c>
      <c r="K48" s="8"/>
    </row>
    <row r="49" spans="2:11" ht="20.25" customHeight="1" thickBot="1" x14ac:dyDescent="0.3">
      <c r="B49" s="204"/>
      <c r="C49" s="206"/>
      <c r="D49" s="199"/>
      <c r="E49" s="216"/>
      <c r="F49" s="216"/>
      <c r="G49" s="216"/>
      <c r="H49" s="215"/>
      <c r="I49" s="215"/>
      <c r="J49" s="216"/>
      <c r="K49" s="8"/>
    </row>
    <row r="50" spans="2:11" ht="20.25" customHeight="1" x14ac:dyDescent="0.3">
      <c r="B50" s="185" t="str">
        <f t="shared" ref="B50:E54" si="17">B14</f>
        <v>OOCL CHICAGO</v>
      </c>
      <c r="C50" s="186" t="str">
        <f t="shared" si="17"/>
        <v>120N</v>
      </c>
      <c r="D50" s="64">
        <f t="shared" si="17"/>
        <v>46203</v>
      </c>
      <c r="E50" s="64">
        <f t="shared" si="17"/>
        <v>46203</v>
      </c>
      <c r="F50" s="64">
        <f t="shared" ref="F50:G54" si="18">F32</f>
        <v>46210</v>
      </c>
      <c r="G50" s="64">
        <f t="shared" si="18"/>
        <v>46215</v>
      </c>
      <c r="H50" s="64">
        <f>F50+38</f>
        <v>46248</v>
      </c>
      <c r="I50" s="64">
        <f>F50+48</f>
        <v>46258</v>
      </c>
      <c r="J50" s="65">
        <f>F50+51</f>
        <v>46261</v>
      </c>
      <c r="K50" s="8"/>
    </row>
    <row r="51" spans="2:11" ht="20.25" customHeight="1" x14ac:dyDescent="0.3">
      <c r="B51" s="137" t="str">
        <f t="shared" si="17"/>
        <v>JOGELA</v>
      </c>
      <c r="C51" s="184" t="str">
        <f t="shared" si="17"/>
        <v>214N</v>
      </c>
      <c r="D51" s="33">
        <f t="shared" si="17"/>
        <v>46209</v>
      </c>
      <c r="E51" s="33">
        <f t="shared" si="17"/>
        <v>46209</v>
      </c>
      <c r="F51" s="33">
        <f t="shared" si="18"/>
        <v>46217</v>
      </c>
      <c r="G51" s="33">
        <f t="shared" si="18"/>
        <v>46223</v>
      </c>
      <c r="H51" s="33">
        <f>F51+38</f>
        <v>46255</v>
      </c>
      <c r="I51" s="33">
        <f>F51+48</f>
        <v>46265</v>
      </c>
      <c r="J51" s="30">
        <f>F51+51</f>
        <v>46268</v>
      </c>
      <c r="K51" s="8"/>
    </row>
    <row r="52" spans="2:11" ht="20.25" customHeight="1" x14ac:dyDescent="0.3">
      <c r="B52" s="137" t="str">
        <f t="shared" si="17"/>
        <v xml:space="preserve">COSCO GENOA </v>
      </c>
      <c r="C52" s="184" t="str">
        <f t="shared" si="17"/>
        <v>102N</v>
      </c>
      <c r="D52" s="33">
        <f t="shared" si="17"/>
        <v>46216</v>
      </c>
      <c r="E52" s="33">
        <f t="shared" si="17"/>
        <v>46216</v>
      </c>
      <c r="F52" s="33">
        <f t="shared" si="18"/>
        <v>46223</v>
      </c>
      <c r="G52" s="33">
        <f t="shared" si="18"/>
        <v>46229</v>
      </c>
      <c r="H52" s="33">
        <f>F52+38</f>
        <v>46261</v>
      </c>
      <c r="I52" s="33">
        <f>F52+48</f>
        <v>46271</v>
      </c>
      <c r="J52" s="30">
        <f>F52+51</f>
        <v>46274</v>
      </c>
      <c r="K52" s="8"/>
    </row>
    <row r="53" spans="2:11" ht="20.25" customHeight="1" x14ac:dyDescent="0.3">
      <c r="B53" s="137" t="str">
        <f t="shared" si="17"/>
        <v>OOCL PANAMA</v>
      </c>
      <c r="C53" s="184" t="str">
        <f t="shared" si="17"/>
        <v>334N</v>
      </c>
      <c r="D53" s="33">
        <f t="shared" si="17"/>
        <v>46042</v>
      </c>
      <c r="E53" s="33">
        <f t="shared" si="17"/>
        <v>46042</v>
      </c>
      <c r="F53" s="33">
        <f t="shared" si="18"/>
        <v>46230</v>
      </c>
      <c r="G53" s="33">
        <f t="shared" si="18"/>
        <v>46236</v>
      </c>
      <c r="H53" s="33">
        <f>F53+38</f>
        <v>46268</v>
      </c>
      <c r="I53" s="33">
        <f>F53+48</f>
        <v>46278</v>
      </c>
      <c r="J53" s="30">
        <f>F53+51</f>
        <v>46281</v>
      </c>
      <c r="K53" s="8"/>
    </row>
    <row r="54" spans="2:11" ht="20.25" customHeight="1" thickBot="1" x14ac:dyDescent="0.35">
      <c r="B54" s="136" t="str">
        <f t="shared" si="17"/>
        <v>KOTA LAWA</v>
      </c>
      <c r="C54" s="187" t="str">
        <f t="shared" si="17"/>
        <v>109N</v>
      </c>
      <c r="D54" s="28">
        <f t="shared" si="17"/>
        <v>46230</v>
      </c>
      <c r="E54" s="28">
        <f t="shared" si="17"/>
        <v>46230</v>
      </c>
      <c r="F54" s="28">
        <f t="shared" si="18"/>
        <v>46237</v>
      </c>
      <c r="G54" s="28">
        <f t="shared" si="18"/>
        <v>46243</v>
      </c>
      <c r="H54" s="28">
        <f>F54+38</f>
        <v>46275</v>
      </c>
      <c r="I54" s="28">
        <f>F54+48</f>
        <v>46285</v>
      </c>
      <c r="J54" s="31">
        <f>F54+51</f>
        <v>46288</v>
      </c>
      <c r="K54" s="8"/>
    </row>
    <row r="55" spans="2:11" ht="18" customHeight="1" x14ac:dyDescent="0.3">
      <c r="B55" s="58"/>
      <c r="C55" s="56"/>
      <c r="D55" s="56"/>
      <c r="E55" s="43"/>
      <c r="F55" s="43"/>
      <c r="G55" s="43"/>
      <c r="H55" s="46"/>
      <c r="I55" s="46"/>
      <c r="J55" s="8"/>
      <c r="K55" s="8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34"/>
      <c r="J56" s="8"/>
      <c r="K56" s="8"/>
    </row>
    <row r="57" spans="2:11" ht="18" customHeight="1" x14ac:dyDescent="0.2">
      <c r="B57" s="37"/>
      <c r="C57" s="61"/>
      <c r="D57" s="61"/>
      <c r="E57" s="39"/>
      <c r="F57" s="39"/>
      <c r="G57" s="29"/>
      <c r="H57" s="29"/>
      <c r="I57" s="34"/>
      <c r="J57" s="8"/>
      <c r="K57" s="8"/>
    </row>
    <row r="58" spans="2:11" ht="18" customHeight="1" x14ac:dyDescent="0.2">
      <c r="B58" s="37"/>
      <c r="C58" s="61"/>
      <c r="D58" s="61"/>
      <c r="E58" s="39"/>
      <c r="F58" s="39"/>
      <c r="G58" s="29"/>
      <c r="H58" s="29"/>
      <c r="I58" s="34"/>
      <c r="J58" s="8"/>
      <c r="K58" s="8"/>
    </row>
    <row r="59" spans="2:11" ht="18" customHeight="1" x14ac:dyDescent="0.2">
      <c r="B59" s="37"/>
      <c r="C59" s="61"/>
      <c r="D59" s="61"/>
      <c r="E59" s="39"/>
      <c r="F59" s="39"/>
      <c r="G59" s="29"/>
      <c r="H59" s="29"/>
      <c r="I59" s="34"/>
      <c r="J59" s="8"/>
      <c r="K59" s="8"/>
    </row>
    <row r="60" spans="2:11" ht="18" customHeight="1" x14ac:dyDescent="0.2">
      <c r="B60" s="37"/>
      <c r="C60" s="61"/>
      <c r="D60" s="61"/>
      <c r="E60" s="39"/>
      <c r="F60" s="39"/>
      <c r="G60" s="29"/>
      <c r="H60" s="29"/>
      <c r="I60" s="44"/>
      <c r="J60" s="44"/>
      <c r="K60" s="44"/>
    </row>
    <row r="61" spans="2:11" ht="18" customHeight="1" x14ac:dyDescent="0.2">
      <c r="B61" s="37"/>
      <c r="C61" s="61"/>
      <c r="D61" s="61"/>
      <c r="E61" s="39"/>
      <c r="F61" s="39"/>
      <c r="G61" s="29"/>
      <c r="H61" s="29"/>
      <c r="I61" s="44"/>
      <c r="J61" s="44"/>
      <c r="K61" s="44"/>
    </row>
    <row r="62" spans="2:11" ht="18" customHeight="1" x14ac:dyDescent="0.2">
      <c r="B62" s="37"/>
      <c r="C62" s="47"/>
      <c r="D62" s="47"/>
      <c r="E62" s="39"/>
      <c r="F62" s="39"/>
      <c r="G62" s="29"/>
      <c r="H62" s="29"/>
      <c r="I62" s="44"/>
      <c r="J62" s="44"/>
      <c r="K62" s="44"/>
    </row>
    <row r="63" spans="2:11" ht="18" customHeight="1" x14ac:dyDescent="0.2">
      <c r="B63" s="37"/>
      <c r="C63" s="47"/>
      <c r="D63" s="47"/>
      <c r="E63" s="39"/>
      <c r="F63" s="39"/>
      <c r="G63" s="29"/>
      <c r="H63" s="29"/>
      <c r="I63" s="44"/>
      <c r="J63" s="44"/>
      <c r="K63" s="44"/>
    </row>
    <row r="64" spans="2:11" ht="18" customHeight="1" x14ac:dyDescent="0.25">
      <c r="B64" s="47"/>
      <c r="C64" s="47"/>
      <c r="D64" s="47"/>
      <c r="E64" s="8"/>
      <c r="F64" s="8"/>
      <c r="G64" s="8"/>
      <c r="H64" s="8"/>
      <c r="I64" s="8"/>
      <c r="J64" s="8"/>
      <c r="K64" s="8"/>
    </row>
    <row r="65" spans="2:11" ht="18" customHeight="1" x14ac:dyDescent="0.25">
      <c r="B65" s="47"/>
      <c r="C65" s="47"/>
      <c r="D65" s="47"/>
      <c r="E65" s="8"/>
      <c r="F65" s="8"/>
      <c r="G65" s="8"/>
      <c r="H65" s="8"/>
      <c r="I65" s="8"/>
      <c r="J65" s="8"/>
      <c r="K65" s="8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45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  <c r="K67" s="45"/>
    </row>
    <row r="68" spans="2:11" ht="18" customHeight="1" x14ac:dyDescent="0.25">
      <c r="B68" s="6"/>
      <c r="C68" s="6"/>
      <c r="D68" s="6"/>
      <c r="E68" s="7"/>
      <c r="F68" s="7"/>
      <c r="G68" s="7"/>
      <c r="H68" s="7"/>
      <c r="I68" s="7"/>
      <c r="J68" s="45"/>
    </row>
    <row r="69" spans="2:11" ht="18" customHeight="1" x14ac:dyDescent="0.25">
      <c r="B69" s="6"/>
      <c r="C69" s="6"/>
      <c r="D69" s="6"/>
      <c r="E69" s="7"/>
      <c r="F69" s="7"/>
      <c r="G69" s="7"/>
      <c r="H69" s="7"/>
      <c r="I69" s="7"/>
      <c r="J69" s="7"/>
    </row>
    <row r="70" spans="2:11" ht="18" customHeight="1" x14ac:dyDescent="0.25">
      <c r="B70" s="6"/>
      <c r="C70" s="6"/>
      <c r="D70" s="6"/>
      <c r="E70" s="7"/>
      <c r="F70" s="7"/>
      <c r="G70" s="7"/>
      <c r="H70" s="7"/>
      <c r="I70" s="7"/>
      <c r="J70" s="7"/>
    </row>
    <row r="71" spans="2:11" ht="18" customHeight="1" x14ac:dyDescent="0.25">
      <c r="B71" s="6"/>
      <c r="C71" s="6"/>
      <c r="D71" s="6"/>
      <c r="E71" s="7"/>
      <c r="F71" s="7"/>
      <c r="G71" s="7"/>
      <c r="H71" s="7"/>
      <c r="I71" s="7"/>
      <c r="J71" s="7"/>
    </row>
    <row r="72" spans="2:11" ht="18" customHeight="1" x14ac:dyDescent="0.25">
      <c r="B72" s="6"/>
      <c r="C72" s="6"/>
      <c r="D72" s="6"/>
      <c r="E72" s="7"/>
      <c r="F72" s="7"/>
      <c r="G72" s="7"/>
      <c r="H72" s="7"/>
      <c r="I72" s="7"/>
      <c r="J72" s="7"/>
    </row>
    <row r="73" spans="2:11" ht="18" customHeight="1" x14ac:dyDescent="0.25">
      <c r="B73" s="52"/>
      <c r="C73" s="6"/>
      <c r="D73" s="6"/>
      <c r="E73" s="7"/>
      <c r="F73" s="7"/>
      <c r="G73" s="7"/>
      <c r="H73" s="7"/>
      <c r="I73" s="7"/>
      <c r="J73" s="7"/>
    </row>
    <row r="74" spans="2:11" ht="18" customHeight="1" x14ac:dyDescent="0.25">
      <c r="B74" s="52"/>
      <c r="C74" s="53"/>
      <c r="D74" s="53"/>
      <c r="E74" s="54"/>
      <c r="F74" s="54"/>
      <c r="G74" s="54"/>
      <c r="H74" s="54"/>
      <c r="I74" s="54"/>
      <c r="J74" s="54"/>
      <c r="K74" s="54"/>
    </row>
    <row r="75" spans="2:11" ht="18" customHeight="1" x14ac:dyDescent="0.25">
      <c r="B75" s="52"/>
      <c r="C75" s="53"/>
      <c r="D75" s="53"/>
      <c r="E75" s="54"/>
      <c r="F75" s="54"/>
      <c r="G75" s="54"/>
      <c r="H75" s="54"/>
      <c r="I75" s="54"/>
      <c r="J75" s="54"/>
      <c r="K75" s="54"/>
    </row>
    <row r="76" spans="2:11" ht="18" customHeight="1" x14ac:dyDescent="0.25">
      <c r="B76" s="52"/>
      <c r="C76" s="53"/>
      <c r="D76" s="53"/>
      <c r="E76" s="54"/>
      <c r="F76" s="54"/>
      <c r="G76" s="54"/>
      <c r="H76" s="54"/>
      <c r="I76" s="54"/>
      <c r="J76" s="54"/>
      <c r="K76" s="54"/>
    </row>
    <row r="77" spans="2:11" ht="18" customHeight="1" x14ac:dyDescent="0.25">
      <c r="B77" s="52"/>
      <c r="C77" s="53"/>
      <c r="D77" s="53"/>
      <c r="E77" s="54"/>
      <c r="F77" s="54"/>
      <c r="G77" s="54"/>
      <c r="H77" s="54"/>
      <c r="I77" s="54"/>
      <c r="J77" s="54"/>
      <c r="K77" s="54"/>
    </row>
    <row r="78" spans="2:11" ht="18" customHeight="1" x14ac:dyDescent="0.25">
      <c r="B78" s="52"/>
      <c r="C78" s="53"/>
      <c r="D78" s="53"/>
      <c r="E78" s="54"/>
      <c r="F78" s="54"/>
      <c r="G78" s="54"/>
      <c r="H78" s="54"/>
      <c r="I78" s="54"/>
      <c r="J78" s="54"/>
      <c r="K78" s="54"/>
    </row>
    <row r="79" spans="2:11" ht="18" customHeight="1" x14ac:dyDescent="0.25">
      <c r="B79" s="52"/>
      <c r="C79" s="50"/>
      <c r="D79" s="50"/>
      <c r="E79" s="51"/>
      <c r="F79" s="51"/>
      <c r="G79" s="51"/>
      <c r="H79" s="51"/>
      <c r="I79" s="7"/>
      <c r="J79" s="7"/>
    </row>
    <row r="80" spans="2:11" ht="18" customHeight="1" x14ac:dyDescent="0.25">
      <c r="B80" s="49"/>
      <c r="C80" s="50"/>
      <c r="D80" s="50"/>
      <c r="E80" s="51"/>
      <c r="F80" s="51"/>
      <c r="G80" s="51"/>
      <c r="H80" s="51"/>
      <c r="I80" s="7"/>
      <c r="J80" s="7"/>
    </row>
    <row r="81" spans="2:10" ht="18" customHeight="1" x14ac:dyDescent="0.25">
      <c r="B81" s="49"/>
      <c r="C81" s="50"/>
      <c r="D81" s="50"/>
      <c r="E81" s="51"/>
      <c r="F81" s="51"/>
      <c r="G81" s="51"/>
      <c r="H81" s="51"/>
      <c r="I81" s="7"/>
      <c r="J81" s="7"/>
    </row>
    <row r="82" spans="2:10" ht="18" customHeight="1" x14ac:dyDescent="0.25">
      <c r="B82" s="49"/>
      <c r="C82" s="50"/>
      <c r="D82" s="50"/>
      <c r="E82" s="51"/>
      <c r="F82" s="51"/>
      <c r="G82" s="51"/>
      <c r="H82" s="51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0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ht="12.75" customHeight="1" x14ac:dyDescent="0.25"/>
    <row r="98" ht="12.75" customHeight="1" x14ac:dyDescent="0.25"/>
    <row r="107" ht="12.75" customHeight="1" x14ac:dyDescent="0.25"/>
    <row r="109" ht="12.75" customHeight="1" x14ac:dyDescent="0.25"/>
    <row r="115" ht="12.75" customHeight="1" x14ac:dyDescent="0.25"/>
    <row r="118" ht="12.75" customHeight="1" x14ac:dyDescent="0.25"/>
    <row r="123" ht="12.75" customHeight="1" x14ac:dyDescent="0.25"/>
    <row r="126" ht="12.75" customHeight="1" x14ac:dyDescent="0.25"/>
    <row r="132" ht="12.75" customHeight="1" x14ac:dyDescent="0.25"/>
  </sheetData>
  <mergeCells count="43"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  <mergeCell ref="H48:H49"/>
    <mergeCell ref="B47:J47"/>
    <mergeCell ref="I48:I49"/>
    <mergeCell ref="J48:J49"/>
    <mergeCell ref="B48:B49"/>
    <mergeCell ref="C48:C49"/>
    <mergeCell ref="E48:E49"/>
    <mergeCell ref="F48:F49"/>
    <mergeCell ref="G48:G49"/>
    <mergeCell ref="E30:E31"/>
    <mergeCell ref="F30:F31"/>
    <mergeCell ref="G30:G31"/>
    <mergeCell ref="H30:H31"/>
    <mergeCell ref="I30:I31"/>
    <mergeCell ref="D22:D23"/>
    <mergeCell ref="D30:D31"/>
    <mergeCell ref="D48:D49"/>
    <mergeCell ref="K12:K13"/>
    <mergeCell ref="B29:J29"/>
    <mergeCell ref="B30:B31"/>
    <mergeCell ref="C30:C31"/>
    <mergeCell ref="B21:J21"/>
    <mergeCell ref="B22:B23"/>
    <mergeCell ref="C22:C23"/>
    <mergeCell ref="E22:E23"/>
    <mergeCell ref="F22:F23"/>
    <mergeCell ref="G22:G23"/>
    <mergeCell ref="H22:H23"/>
    <mergeCell ref="I22:I23"/>
    <mergeCell ref="J30:J31"/>
  </mergeCells>
  <pageMargins left="0.7" right="0.7" top="0.75" bottom="0.75" header="0.3" footer="0.3"/>
  <pageSetup scale="53" orientation="portrait" r:id="rId1"/>
  <rowBreaks count="1" manualBreakCount="1">
    <brk id="4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243320-894c-4082-a660-2de266cb3c0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8" ma:contentTypeDescription="Create a new document." ma:contentTypeScope="" ma:versionID="cf51d6528f21c6aec5826cbedbd43c2b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183094f2582c0ff921e96bd7d0d6e0c3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7756C1-BA5B-4777-A1BF-B8CEA5B9350F}">
  <ds:schemaRefs>
    <ds:schemaRef ds:uri="4a18b167-8b8b-4586-9c59-4b44bf25d288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f5243320-894c-4082-a660-2de266cb3c01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D0DF24-1A56-49AD-8140-8F31EFD78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cp:lastPrinted>2026-04-06T23:53:19Z</cp:lastPrinted>
  <dcterms:created xsi:type="dcterms:W3CDTF">2020-04-24T06:14:08Z</dcterms:created>
  <dcterms:modified xsi:type="dcterms:W3CDTF">2026-06-23T01:00:47Z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