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AE4CE9E-75AB-43C8-977E-3DB4A2165672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BRISBANE!$A$1:$J$122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3" l="1"/>
  <c r="J29" i="3"/>
  <c r="I160" i="1"/>
  <c r="H160" i="1"/>
  <c r="I158" i="1"/>
  <c r="H158" i="1"/>
  <c r="H154" i="1"/>
  <c r="D160" i="1"/>
  <c r="D159" i="1"/>
  <c r="D158" i="1"/>
  <c r="D157" i="1"/>
  <c r="D40" i="1"/>
  <c r="D39" i="1"/>
  <c r="D38" i="1"/>
  <c r="D33" i="1"/>
  <c r="D32" i="1"/>
  <c r="D31" i="1"/>
  <c r="D30" i="1"/>
  <c r="I156" i="1"/>
  <c r="H156" i="1"/>
  <c r="D156" i="1"/>
  <c r="D155" i="1"/>
  <c r="I154" i="1"/>
  <c r="D154" i="1"/>
  <c r="D153" i="1"/>
  <c r="I89" i="1"/>
  <c r="I90" i="1"/>
  <c r="I91" i="1"/>
  <c r="I92" i="1"/>
  <c r="I93" i="1"/>
  <c r="I88" i="1"/>
  <c r="J67" i="1"/>
  <c r="J68" i="1"/>
  <c r="J69" i="1"/>
  <c r="J70" i="1"/>
  <c r="J71" i="1"/>
  <c r="J66" i="1"/>
  <c r="D66" i="1"/>
  <c r="D45" i="1" s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J78" i="1"/>
  <c r="J79" i="1"/>
  <c r="J80" i="1"/>
  <c r="J81" i="1"/>
  <c r="J82" i="1"/>
  <c r="J77" i="1"/>
  <c r="I77" i="1"/>
  <c r="D88" i="3" l="1"/>
  <c r="D89" i="3"/>
  <c r="D87" i="3"/>
  <c r="D86" i="3"/>
  <c r="D34" i="3"/>
  <c r="D33" i="3"/>
  <c r="D32" i="3"/>
  <c r="D31" i="3"/>
  <c r="D30" i="3"/>
  <c r="D29" i="3"/>
  <c r="E23" i="1"/>
  <c r="E22" i="1"/>
  <c r="J23" i="1"/>
  <c r="J22" i="1"/>
  <c r="J21" i="1"/>
  <c r="J20" i="1"/>
  <c r="J19" i="1"/>
  <c r="J18" i="1"/>
  <c r="J17" i="1"/>
  <c r="D38" i="2"/>
  <c r="E38" i="2"/>
  <c r="E37" i="2"/>
  <c r="D37" i="2"/>
  <c r="E36" i="2"/>
  <c r="D36" i="2"/>
  <c r="E35" i="2"/>
  <c r="D35" i="2"/>
  <c r="E34" i="2"/>
  <c r="D34" i="2"/>
  <c r="E33" i="2"/>
  <c r="D33" i="2"/>
  <c r="D17" i="3"/>
  <c r="D16" i="3"/>
  <c r="D15" i="3"/>
  <c r="D14" i="3"/>
  <c r="D13" i="3"/>
  <c r="D12" i="3"/>
  <c r="D19" i="2"/>
  <c r="E19" i="2"/>
  <c r="D18" i="2"/>
  <c r="E18" i="2"/>
  <c r="D17" i="2"/>
  <c r="E17" i="2"/>
  <c r="D26" i="2"/>
  <c r="E26" i="2"/>
  <c r="E25" i="2"/>
  <c r="D25" i="2"/>
  <c r="E24" i="2"/>
  <c r="D24" i="2"/>
  <c r="E32" i="2"/>
  <c r="D32" i="2"/>
  <c r="I96" i="2"/>
  <c r="H96" i="2"/>
  <c r="D95" i="2"/>
  <c r="D96" i="2"/>
  <c r="H95" i="2"/>
  <c r="I94" i="2"/>
  <c r="H94" i="2"/>
  <c r="D94" i="2"/>
  <c r="H93" i="2"/>
  <c r="D93" i="2"/>
  <c r="I92" i="2"/>
  <c r="H92" i="2"/>
  <c r="D92" i="2"/>
  <c r="D56" i="5"/>
  <c r="H14" i="4"/>
  <c r="E21" i="1"/>
  <c r="E20" i="1"/>
  <c r="E19" i="1"/>
  <c r="E18" i="1"/>
  <c r="E17" i="1"/>
  <c r="D13" i="2"/>
  <c r="E13" i="2"/>
  <c r="D14" i="2"/>
  <c r="E14" i="2"/>
  <c r="D15" i="2"/>
  <c r="E15" i="2"/>
  <c r="D16" i="2"/>
  <c r="E16" i="2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J114" i="1"/>
  <c r="H104" i="1"/>
  <c r="H103" i="1"/>
  <c r="H102" i="1"/>
  <c r="H101" i="1"/>
  <c r="H100" i="1"/>
  <c r="H99" i="1"/>
  <c r="D104" i="1"/>
  <c r="D103" i="1"/>
  <c r="D102" i="1"/>
  <c r="D101" i="1"/>
  <c r="D100" i="1"/>
  <c r="D99" i="1"/>
  <c r="C114" i="1"/>
  <c r="E114" i="1"/>
  <c r="D114" i="1" s="1"/>
  <c r="F114" i="1"/>
  <c r="H114" i="1" s="1"/>
  <c r="G114" i="1"/>
  <c r="C115" i="1"/>
  <c r="E115" i="1"/>
  <c r="D115" i="1" s="1"/>
  <c r="F115" i="1"/>
  <c r="H115" i="1" s="1"/>
  <c r="G115" i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D82" i="1"/>
  <c r="I81" i="1"/>
  <c r="H81" i="1"/>
  <c r="D81" i="1"/>
  <c r="I80" i="1"/>
  <c r="H80" i="1"/>
  <c r="D80" i="1"/>
  <c r="I79" i="1"/>
  <c r="H79" i="1"/>
  <c r="D79" i="1"/>
  <c r="H78" i="1"/>
  <c r="D78" i="1"/>
  <c r="H77" i="1"/>
  <c r="D77" i="1"/>
  <c r="D58" i="5"/>
  <c r="I114" i="1" l="1"/>
  <c r="K114" i="1"/>
  <c r="I115" i="1"/>
  <c r="K115" i="1"/>
  <c r="J115" i="1"/>
  <c r="D16" i="5" l="1"/>
  <c r="H16" i="5"/>
  <c r="D15" i="5"/>
  <c r="D14" i="5"/>
  <c r="D13" i="5"/>
  <c r="D17" i="4"/>
  <c r="D16" i="4"/>
  <c r="D15" i="4"/>
  <c r="D14" i="4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l="1"/>
  <c r="H45" i="1"/>
  <c r="I45" i="1"/>
  <c r="D22" i="3"/>
  <c r="F46" i="1" l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G46" i="1" l="1"/>
  <c r="I46" i="1"/>
  <c r="H46" i="1"/>
  <c r="F116" i="1"/>
  <c r="F50" i="1"/>
  <c r="F49" i="1"/>
  <c r="F48" i="1"/>
  <c r="F47" i="1"/>
  <c r="E48" i="1"/>
  <c r="E47" i="1"/>
  <c r="E46" i="1"/>
  <c r="D46" i="1" s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D49" i="1"/>
  <c r="D48" i="1"/>
  <c r="D47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C116" i="1" l="1"/>
  <c r="E116" i="1"/>
  <c r="D116" i="1" s="1"/>
  <c r="G116" i="1"/>
  <c r="G24" i="3" l="1"/>
  <c r="G23" i="3"/>
  <c r="G22" i="3"/>
  <c r="G62" i="3" l="1"/>
  <c r="B63" i="3"/>
  <c r="B62" i="3"/>
  <c r="B61" i="3"/>
  <c r="B59" i="3"/>
  <c r="A8" i="3" l="1"/>
  <c r="B119" i="1"/>
  <c r="D67" i="3" l="1"/>
  <c r="D63" i="3"/>
  <c r="D62" i="3"/>
  <c r="D59" i="3"/>
  <c r="G63" i="3" l="1"/>
  <c r="E56" i="2" l="1"/>
  <c r="E64" i="2"/>
  <c r="D48" i="5"/>
  <c r="D22" i="5"/>
  <c r="D30" i="5" s="1"/>
  <c r="D46" i="5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128" i="1"/>
  <c r="F127" i="1"/>
  <c r="F126" i="1"/>
  <c r="E129" i="1"/>
  <c r="D129" i="1" s="1"/>
  <c r="E128" i="1"/>
  <c r="D128" i="1" s="1"/>
  <c r="E127" i="1"/>
  <c r="D127" i="1" s="1"/>
  <c r="E126" i="1"/>
  <c r="D126" i="1" s="1"/>
  <c r="E125" i="1"/>
  <c r="D125" i="1" s="1"/>
  <c r="E124" i="1"/>
  <c r="D124" i="1" s="1"/>
  <c r="G118" i="1"/>
  <c r="G128" i="1" s="1"/>
  <c r="G138" i="1" s="1"/>
  <c r="G119" i="1"/>
  <c r="G129" i="1" s="1"/>
  <c r="G117" i="1"/>
  <c r="G127" i="1" s="1"/>
  <c r="G137" i="1" s="1"/>
  <c r="F118" i="1"/>
  <c r="F119" i="1"/>
  <c r="F117" i="1"/>
  <c r="E118" i="1"/>
  <c r="D118" i="1" s="1"/>
  <c r="E119" i="1"/>
  <c r="D119" i="1" s="1"/>
  <c r="E117" i="1"/>
  <c r="D117" i="1" s="1"/>
  <c r="C119" i="1"/>
  <c r="C118" i="1"/>
  <c r="B117" i="1"/>
  <c r="C117" i="1"/>
  <c r="F125" i="1"/>
  <c r="F129" i="1"/>
  <c r="G125" i="1"/>
  <c r="G135" i="1" s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E138" i="1" l="1"/>
  <c r="D138" i="1" s="1"/>
  <c r="E137" i="1"/>
  <c r="D137" i="1" s="1"/>
  <c r="E136" i="1"/>
  <c r="D136" i="1" s="1"/>
  <c r="E135" i="1"/>
  <c r="D135" i="1" s="1"/>
  <c r="E134" i="1"/>
  <c r="D134" i="1" s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39" i="1" l="1"/>
  <c r="D139" i="1" s="1"/>
  <c r="C134" i="1"/>
  <c r="B134" i="1"/>
  <c r="B124" i="1" s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G139" i="1" l="1"/>
  <c r="F135" i="1"/>
  <c r="B125" i="1"/>
  <c r="B126" i="1"/>
  <c r="B127" i="1"/>
  <c r="B128" i="1"/>
  <c r="B129" i="1"/>
  <c r="L17" i="1"/>
  <c r="D57" i="2"/>
  <c r="H12" i="3"/>
  <c r="F138" i="1" l="1"/>
  <c r="F136" i="1"/>
  <c r="F139" i="1"/>
  <c r="F137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H24" i="1" l="1"/>
  <c r="C47" i="5"/>
  <c r="B47" i="5"/>
  <c r="C30" i="5"/>
  <c r="B30" i="5"/>
  <c r="J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I22" i="5"/>
  <c r="H15" i="4"/>
  <c r="H16" i="4"/>
  <c r="H17" i="4"/>
  <c r="I13" i="5"/>
  <c r="I15" i="5" l="1"/>
  <c r="I16" i="5"/>
  <c r="B24" i="5" l="1"/>
  <c r="G55" i="2"/>
  <c r="J55" i="2" s="1"/>
  <c r="I59" i="3" l="1"/>
  <c r="J138" i="1"/>
  <c r="J137" i="1"/>
  <c r="J136" i="1"/>
  <c r="J135" i="1"/>
  <c r="J129" i="1"/>
  <c r="J128" i="1"/>
  <c r="J127" i="1"/>
  <c r="J126" i="1"/>
  <c r="J125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125" i="1" l="1"/>
  <c r="I126" i="1"/>
  <c r="I127" i="1"/>
  <c r="I128" i="1"/>
  <c r="H125" i="1"/>
  <c r="H126" i="1"/>
  <c r="H127" i="1"/>
  <c r="H128" i="1"/>
  <c r="I60" i="3"/>
  <c r="I61" i="3"/>
  <c r="I62" i="3"/>
  <c r="I63" i="3"/>
  <c r="H60" i="3"/>
  <c r="H61" i="3"/>
  <c r="H62" i="3"/>
  <c r="H63" i="3"/>
  <c r="H68" i="3"/>
  <c r="H69" i="3"/>
  <c r="H70" i="3"/>
  <c r="H67" i="3"/>
  <c r="I135" i="1"/>
  <c r="I136" i="1"/>
  <c r="I137" i="1"/>
  <c r="I138" i="1"/>
  <c r="H135" i="1"/>
  <c r="H136" i="1"/>
  <c r="H137" i="1"/>
  <c r="H138" i="1"/>
  <c r="A8" i="5" l="1"/>
  <c r="K67" i="2"/>
  <c r="K66" i="2"/>
  <c r="K65" i="2"/>
  <c r="I58" i="2"/>
  <c r="J75" i="2"/>
  <c r="I75" i="2"/>
  <c r="J74" i="2"/>
  <c r="I74" i="2"/>
  <c r="J73" i="2"/>
  <c r="I73" i="2"/>
  <c r="H129" i="1" l="1"/>
  <c r="I139" i="1" l="1"/>
  <c r="J139" i="1"/>
  <c r="H139" i="1"/>
  <c r="I129" i="1"/>
  <c r="F124" i="1" l="1"/>
  <c r="H124" i="1" s="1"/>
  <c r="I124" i="1" l="1"/>
  <c r="F134" i="1"/>
  <c r="I134" i="1" l="1"/>
  <c r="H134" i="1"/>
  <c r="J134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<sst xmlns="http://schemas.openxmlformats.org/spreadsheetml/2006/main" count="546" uniqueCount="147">
  <si>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</si>
  <si>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</si>
  <si>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</si>
  <si>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</si>
  <si>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</si>
  <si>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</si>
  <si>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</si>
  <si>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</si>
  <si>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</si>
  <si>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</si>
  <si>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</si>
  <si>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</si>
  <si>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</si>
  <si>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</si>
  <si>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</si>
  <si>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</si>
  <si>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</si>
  <si>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</si>
  <si>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</si>
  <si>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</si>
  <si>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</si>
  <si>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</si>
  <si>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</si>
  <si>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</si>
  <si>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</si>
  <si>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</si>
  <si>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</si>
  <si>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</si>
  <si>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</si>
  <si>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</si>
  <si>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</si>
  <si>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</si>
  <si>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</si>
  <si>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</si>
  <si>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</si>
  <si>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</si>
  <si>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</si>
  <si>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</si>
  <si>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</si>
  <si>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</si>
  <si>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</si>
  <si>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</si>
  <si>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</si>
  <si>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</si>
  <si>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</si>
  <si>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</si>
  <si>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</si>
  <si>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</si>
  <si>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</si>
  <si>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</si>
  <si>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</si>
  <si>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</si>
  <si>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</si>
  <si>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</si>
  <si>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</si>
  <si>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</si>
  <si>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</si>
  <si>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</si>
  <si>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</si>
  <si>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</si>
  <si>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</si>
  <si>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</si>
  <si>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</si>
  <si>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</si>
  <si>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</si>
  <si>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</si>
  <si>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</si>
  <si>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</si>
  <si>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</si>
  <si>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</si>
  <si>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</si>
  <si>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</si>
  <si>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</si>
  <si>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</si>
  <si>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</si>
  <si>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</si>
  <si>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</si>
  <si>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</si>
  <si>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</si>
  <si>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</si>
  <si>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</si>
  <si>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</si>
  <si>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</si>
  <si>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</si>
  <si>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</si>
  <si>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</si>
  <si>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</si>
  <si>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</si>
  <si>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</si>
  <si>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</si>
  <si>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</si>
  <si>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</si>
  <si>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</si>
  <si>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</si>
  <si>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</si>
  <si>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</si>
  <si>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</si>
  <si>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</si>
  <si>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HMM PARAMOUNT</t>
  </si>
  <si>
    <t>210N</t>
  </si>
  <si>
    <t>0010N</t>
  </si>
  <si>
    <t>331N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</si>
  <si>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</si>
  <si>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</si>
  <si>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</si>
  <si>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</si>
  <si>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</si>
  <si>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</si>
  <si>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0189N</t>
  </si>
  <si>
    <t>0092N</t>
  </si>
  <si>
    <t>153N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</si>
  <si>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</si>
  <si>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</si>
  <si>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</si>
  <si>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</si>
  <si>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</si>
  <si>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</si>
  <si>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</si>
  <si>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</si>
  <si>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</si>
  <si>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</si>
  <si>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</si>
  <si>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</si>
  <si>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</si>
  <si>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</si>
  <si>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</si>
  <si>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</si>
  <si>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</si>
  <si>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</si>
  <si>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</si>
  <si>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</si>
  <si>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COSCO SINGAPORE</t>
  </si>
  <si>
    <t>198N</t>
  </si>
  <si>
    <t>0155N</t>
  </si>
  <si>
    <t>0119N</t>
  </si>
  <si>
    <t>0124N</t>
  </si>
  <si>
    <t>189N</t>
  </si>
  <si>
    <t>23rd March 2026</t>
  </si>
  <si>
    <t>ETA
Danang</t>
  </si>
  <si>
    <t>ETA
Davao</t>
  </si>
  <si>
    <t>205N</t>
  </si>
  <si>
    <t xml:space="preserve">OOCL MIAMI </t>
  </si>
  <si>
    <t>111N</t>
  </si>
  <si>
    <t>OOCL CANADA</t>
  </si>
  <si>
    <t>120N</t>
  </si>
  <si>
    <t>OOCL DURBAN</t>
  </si>
  <si>
    <t>039N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</si>
</sst>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0" fontId="42" fillId="3" borderId="24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7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7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56" fillId="3" borderId="30" xfId="0" applyNumberFormat="1" applyFont="1" applyFill="1" applyBorder="1" applyAlignment="1">
      <alignment horizontal="center" vertical="center" wrapText="1"/>
    </xf>
    <xf numFmtId="164" fontId="56" fillId="3" borderId="36" xfId="0" applyNumberFormat="1" applyFont="1" applyFill="1" applyBorder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9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164" fontId="42" fillId="3" borderId="39" xfId="0" applyNumberFormat="1" applyFont="1" applyFill="1" applyBorder="1" applyAlignment="1">
      <alignment horizontal="center" vertical="center" wrapText="1"/>
    </xf>
    <xf numFmtId="0" fontId="43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Border="1" applyAlignment="1">
      <alignment horizontal="center" vertical="top"/>
    </xf>
    <xf numFmtId="16" fontId="16" fillId="4" borderId="0" xfId="0" applyNumberFormat="1" applyFont="1" applyFill="1" applyBorder="1" applyAlignment="1">
      <alignment horizontal="center"/>
    </xf>
    <xf numFmtId="164" fontId="56" fillId="3" borderId="24" xfId="0" applyNumberFormat="1" applyFont="1" applyFill="1" applyBorder="1" applyAlignment="1">
      <alignment horizontal="center" vertical="center" wrapText="1"/>
    </xf>
    <xf numFmtId="164" fontId="56" fillId="3" borderId="25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16" fontId="17" fillId="4" borderId="0" xfId="0" quotePrefix="1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348364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308609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384810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422910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1139190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1177290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1101089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190499</xdr:colOff>
      <xdr:row>101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5" t="s">
        <v>0</v>
      </c>
      <c r="B5" s="235"/>
      <c r="C5" s="235"/>
      <c r="D5" s="235"/>
      <c r="E5" s="235"/>
      <c r="F5" s="235"/>
      <c r="G5" s="235"/>
      <c r="H5" s="235"/>
      <c r="I5" s="235"/>
    </row>
    <row r="6" spans="1:18" s="20" customFormat="1" ht="45" x14ac:dyDescent="0.25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R6"/>
    </row>
    <row r="7" spans="1:18" s="4" customFormat="1" ht="34.5" x14ac:dyDescent="0.25">
      <c r="A7" s="236" t="s">
        <v>137</v>
      </c>
      <c r="B7" s="236"/>
      <c r="C7" s="236"/>
      <c r="D7" s="236"/>
      <c r="E7" s="236"/>
      <c r="F7" s="236"/>
      <c r="G7" s="236"/>
      <c r="H7" s="236"/>
      <c r="I7" s="236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2" t="s">
        <v>48</v>
      </c>
      <c r="C9" s="242"/>
      <c r="D9" s="242"/>
      <c r="E9" s="242"/>
      <c r="F9" s="242"/>
      <c r="G9" s="242"/>
      <c r="H9" s="75"/>
      <c r="I9" s="75"/>
      <c r="J9" s="88"/>
    </row>
    <row r="10" spans="1:18" s="4" customFormat="1" ht="34.5" hidden="1" x14ac:dyDescent="0.25">
      <c r="A10" s="75"/>
      <c r="B10" s="243" t="s">
        <v>3</v>
      </c>
      <c r="C10" s="245" t="s">
        <v>4</v>
      </c>
      <c r="D10" s="84"/>
      <c r="E10" s="240" t="s">
        <v>5</v>
      </c>
      <c r="F10" s="247" t="s">
        <v>6</v>
      </c>
      <c r="G10" s="21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44"/>
      <c r="C11" s="246"/>
      <c r="D11" s="87"/>
      <c r="E11" s="241"/>
      <c r="F11" s="248"/>
      <c r="G11" s="21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67</v>
      </c>
      <c r="F16" s="163" t="s">
        <v>71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72</v>
      </c>
      <c r="C17" s="142" t="s">
        <v>90</v>
      </c>
      <c r="D17" s="140">
        <v>46100</v>
      </c>
      <c r="E17" s="140">
        <f>F17</f>
        <v>46105</v>
      </c>
      <c r="F17" s="140">
        <v>46105</v>
      </c>
      <c r="G17" s="140">
        <v>46110</v>
      </c>
      <c r="H17" s="140">
        <v>46127</v>
      </c>
      <c r="I17" s="140">
        <f t="shared" ref="I17:I22" si="0">(G17+28)</f>
        <v>46138</v>
      </c>
      <c r="J17" s="125">
        <f t="shared" ref="J17:J23" si="1">G17+30</f>
        <v>46140</v>
      </c>
      <c r="K17" s="95">
        <f t="shared" ref="K17:K23" si="2">(G17+30)</f>
        <v>46140</v>
      </c>
      <c r="L17" s="141">
        <f t="shared" ref="L17:L22" si="3">(H17+28)</f>
        <v>46155</v>
      </c>
      <c r="M17" s="135"/>
    </row>
    <row r="18" spans="1:25" s="14" customFormat="1" ht="18.75" x14ac:dyDescent="0.25">
      <c r="A18" s="68"/>
      <c r="B18" s="94" t="s">
        <v>81</v>
      </c>
      <c r="C18" s="142" t="s">
        <v>93</v>
      </c>
      <c r="D18" s="140">
        <v>46105</v>
      </c>
      <c r="E18" s="140">
        <f t="shared" ref="E18" si="4">F18</f>
        <v>46111</v>
      </c>
      <c r="F18" s="140">
        <v>46111</v>
      </c>
      <c r="G18" s="140">
        <v>46118</v>
      </c>
      <c r="H18" s="140">
        <v>46134</v>
      </c>
      <c r="I18" s="140">
        <f t="shared" si="0"/>
        <v>46146</v>
      </c>
      <c r="J18" s="297">
        <f t="shared" si="1"/>
        <v>46148</v>
      </c>
      <c r="K18" s="95">
        <f t="shared" si="2"/>
        <v>46148</v>
      </c>
      <c r="L18" s="95">
        <f t="shared" si="3"/>
        <v>46162</v>
      </c>
      <c r="M18" s="135"/>
    </row>
    <row r="19" spans="1:25" s="14" customFormat="1" ht="19.5" customHeight="1" x14ac:dyDescent="0.25">
      <c r="A19" s="68"/>
      <c r="B19" s="94" t="s">
        <v>74</v>
      </c>
      <c r="C19" s="142" t="s">
        <v>100</v>
      </c>
      <c r="D19" s="140">
        <v>46111</v>
      </c>
      <c r="E19" s="140">
        <f>F19</f>
        <v>46119</v>
      </c>
      <c r="F19" s="140">
        <v>46119</v>
      </c>
      <c r="G19" s="140">
        <v>46124</v>
      </c>
      <c r="H19" s="140">
        <v>46141</v>
      </c>
      <c r="I19" s="140">
        <f t="shared" si="0"/>
        <v>46152</v>
      </c>
      <c r="J19" s="297">
        <f t="shared" si="1"/>
        <v>46154</v>
      </c>
      <c r="K19" s="95">
        <f t="shared" si="2"/>
        <v>46154</v>
      </c>
      <c r="L19" s="95">
        <f t="shared" si="3"/>
        <v>46169</v>
      </c>
      <c r="M19" s="135"/>
      <c r="N19"/>
    </row>
    <row r="20" spans="1:25" s="14" customFormat="1" ht="19.5" customHeight="1" x14ac:dyDescent="0.25">
      <c r="A20" s="68"/>
      <c r="B20" s="94" t="s">
        <v>107</v>
      </c>
      <c r="C20" s="142" t="s">
        <v>108</v>
      </c>
      <c r="D20" s="140">
        <v>46121</v>
      </c>
      <c r="E20" s="140">
        <f>F20</f>
        <v>46127</v>
      </c>
      <c r="F20" s="140">
        <v>46127</v>
      </c>
      <c r="G20" s="140">
        <v>46134</v>
      </c>
      <c r="H20" s="140">
        <v>46148</v>
      </c>
      <c r="I20" s="140">
        <f t="shared" si="0"/>
        <v>46162</v>
      </c>
      <c r="J20" s="297">
        <f t="shared" si="1"/>
        <v>46164</v>
      </c>
      <c r="K20" s="95">
        <f t="shared" si="2"/>
        <v>46164</v>
      </c>
      <c r="L20" s="95">
        <f t="shared" si="3"/>
        <v>46176</v>
      </c>
      <c r="M20" s="135"/>
    </row>
    <row r="21" spans="1:25" s="14" customFormat="1" ht="19.5" customHeight="1" x14ac:dyDescent="0.25">
      <c r="A21" s="68"/>
      <c r="B21" s="94" t="s">
        <v>98</v>
      </c>
      <c r="C21" s="142" t="s">
        <v>109</v>
      </c>
      <c r="D21" s="140">
        <v>46135</v>
      </c>
      <c r="E21" s="140">
        <f>F21</f>
        <v>46140</v>
      </c>
      <c r="F21" s="140">
        <v>46140</v>
      </c>
      <c r="G21" s="140">
        <v>46145</v>
      </c>
      <c r="H21" s="140">
        <v>46162</v>
      </c>
      <c r="I21" s="140">
        <f t="shared" si="0"/>
        <v>46173</v>
      </c>
      <c r="J21" s="297">
        <f t="shared" si="1"/>
        <v>46175</v>
      </c>
      <c r="K21" s="95">
        <f t="shared" si="2"/>
        <v>46175</v>
      </c>
      <c r="L21" s="95">
        <f t="shared" si="3"/>
        <v>46190</v>
      </c>
      <c r="M21" s="135"/>
    </row>
    <row r="22" spans="1:25" s="14" customFormat="1" ht="19.5" customHeight="1" x14ac:dyDescent="0.25">
      <c r="A22" s="68"/>
      <c r="B22" s="94" t="s">
        <v>84</v>
      </c>
      <c r="C22" s="142" t="s">
        <v>133</v>
      </c>
      <c r="D22" s="140">
        <v>46172</v>
      </c>
      <c r="E22" s="140">
        <f>F22</f>
        <v>46147</v>
      </c>
      <c r="F22" s="140">
        <v>46147</v>
      </c>
      <c r="G22" s="140">
        <v>46152</v>
      </c>
      <c r="H22" s="140">
        <v>46169</v>
      </c>
      <c r="I22" s="140">
        <f t="shared" si="0"/>
        <v>46180</v>
      </c>
      <c r="J22" s="297">
        <f t="shared" si="1"/>
        <v>46182</v>
      </c>
      <c r="K22" s="95">
        <f t="shared" si="2"/>
        <v>46182</v>
      </c>
      <c r="L22" s="95">
        <f t="shared" si="3"/>
        <v>46197</v>
      </c>
      <c r="M22" s="135"/>
      <c r="Y22"/>
    </row>
    <row r="23" spans="1:25" s="14" customFormat="1" ht="19.5" customHeight="1" thickBot="1" x14ac:dyDescent="0.3">
      <c r="A23" s="68"/>
      <c r="B23" s="96" t="s">
        <v>72</v>
      </c>
      <c r="C23" s="97" t="s">
        <v>134</v>
      </c>
      <c r="D23" s="98">
        <v>46149</v>
      </c>
      <c r="E23" s="98">
        <f>F23</f>
        <v>46154</v>
      </c>
      <c r="F23" s="98">
        <v>46154</v>
      </c>
      <c r="G23" s="98">
        <v>46159</v>
      </c>
      <c r="H23" s="98">
        <v>46176</v>
      </c>
      <c r="I23" s="98">
        <f t="shared" ref="I23" si="5">(G23+28)</f>
        <v>46187</v>
      </c>
      <c r="J23" s="98">
        <f t="shared" si="1"/>
        <v>46189</v>
      </c>
      <c r="K23" s="99">
        <f t="shared" si="2"/>
        <v>46189</v>
      </c>
      <c r="L23" s="99">
        <f t="shared" ref="L23" si="6">(H23+28)</f>
        <v>46204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96" t="s">
        <v>104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20" t="s">
        <v>3</v>
      </c>
      <c r="C28" s="237" t="s">
        <v>4</v>
      </c>
      <c r="D28" s="215" t="s">
        <v>70</v>
      </c>
      <c r="E28" s="207" t="s">
        <v>5</v>
      </c>
      <c r="F28" s="209" t="s">
        <v>6</v>
      </c>
      <c r="G28" s="211" t="s">
        <v>9</v>
      </c>
      <c r="H28" s="234"/>
      <c r="I28" s="239"/>
    </row>
    <row r="29" spans="1:25" ht="18.600000000000001" customHeight="1" thickBot="1" x14ac:dyDescent="0.3">
      <c r="B29" s="221"/>
      <c r="C29" s="238"/>
      <c r="D29" s="216"/>
      <c r="E29" s="223"/>
      <c r="F29" s="224"/>
      <c r="G29" s="230"/>
      <c r="H29" s="234"/>
      <c r="I29" s="239"/>
    </row>
    <row r="30" spans="1:25" ht="18.75" customHeight="1" x14ac:dyDescent="0.3">
      <c r="B30" s="25" t="s">
        <v>102</v>
      </c>
      <c r="C30" s="82" t="s">
        <v>92</v>
      </c>
      <c r="D30" s="33">
        <f>E30</f>
        <v>46108</v>
      </c>
      <c r="E30" s="33">
        <v>46108</v>
      </c>
      <c r="F30" s="33">
        <v>46115</v>
      </c>
      <c r="G30" s="30">
        <v>46131</v>
      </c>
      <c r="H30" s="136"/>
      <c r="I30" s="85"/>
    </row>
    <row r="31" spans="1:25" ht="18.75" customHeight="1" x14ac:dyDescent="0.3">
      <c r="B31" s="25" t="s">
        <v>95</v>
      </c>
      <c r="C31" s="304" t="s">
        <v>110</v>
      </c>
      <c r="D31" s="298">
        <f>E31</f>
        <v>46128</v>
      </c>
      <c r="E31" s="298">
        <v>46128</v>
      </c>
      <c r="F31" s="298">
        <v>46135</v>
      </c>
      <c r="G31" s="30">
        <v>46152</v>
      </c>
      <c r="H31" s="136"/>
      <c r="I31" s="85"/>
    </row>
    <row r="32" spans="1:25" ht="19.5" customHeight="1" x14ac:dyDescent="0.3">
      <c r="A32" s="72"/>
      <c r="B32" s="25" t="s">
        <v>78</v>
      </c>
      <c r="C32" s="82" t="s">
        <v>140</v>
      </c>
      <c r="D32" s="33">
        <f>E32</f>
        <v>46135</v>
      </c>
      <c r="E32" s="33">
        <v>46135</v>
      </c>
      <c r="F32" s="33">
        <v>46142</v>
      </c>
      <c r="G32" s="30">
        <v>46159</v>
      </c>
      <c r="H32" s="136"/>
      <c r="I32" s="90"/>
    </row>
    <row r="33" spans="1:26" ht="19.5" customHeight="1" thickBot="1" x14ac:dyDescent="0.35">
      <c r="A33" s="72"/>
      <c r="B33" s="26" t="s">
        <v>102</v>
      </c>
      <c r="C33" s="27" t="s">
        <v>136</v>
      </c>
      <c r="D33" s="28">
        <f>E33</f>
        <v>46142</v>
      </c>
      <c r="E33" s="28">
        <v>46142</v>
      </c>
      <c r="F33" s="28">
        <v>46149</v>
      </c>
      <c r="G33" s="31">
        <v>46166</v>
      </c>
      <c r="H33" s="136"/>
      <c r="I33" s="90"/>
    </row>
    <row r="34" spans="1:26" x14ac:dyDescent="0.25">
      <c r="B34" s="197" t="s">
        <v>105</v>
      </c>
      <c r="C34" s="195"/>
      <c r="D34" s="195"/>
      <c r="E34" s="195"/>
      <c r="F34" s="195"/>
      <c r="G34" s="195"/>
      <c r="H34" s="195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20" t="s">
        <v>3</v>
      </c>
      <c r="C36" s="237" t="s">
        <v>4</v>
      </c>
      <c r="D36" s="170" t="s">
        <v>66</v>
      </c>
      <c r="E36" s="207" t="s">
        <v>5</v>
      </c>
      <c r="F36" s="209" t="s">
        <v>6</v>
      </c>
      <c r="G36" s="211" t="s">
        <v>11</v>
      </c>
      <c r="H36" s="233"/>
      <c r="I36" s="229"/>
      <c r="U36" s="231"/>
      <c r="V36" s="232"/>
      <c r="W36" s="145"/>
      <c r="X36" s="227"/>
      <c r="Y36" s="225"/>
      <c r="Z36" s="227"/>
    </row>
    <row r="37" spans="1:26" ht="24.75" customHeight="1" thickBot="1" x14ac:dyDescent="0.3">
      <c r="B37" s="221"/>
      <c r="C37" s="238"/>
      <c r="D37" s="173" t="s">
        <v>27</v>
      </c>
      <c r="E37" s="223"/>
      <c r="F37" s="224"/>
      <c r="G37" s="230"/>
      <c r="H37" s="233"/>
      <c r="I37" s="229"/>
      <c r="U37" s="231"/>
      <c r="V37" s="231"/>
      <c r="W37" s="144"/>
      <c r="X37" s="227"/>
      <c r="Y37" s="226"/>
      <c r="Z37" s="228"/>
    </row>
    <row r="38" spans="1:26" ht="18.75" x14ac:dyDescent="0.3">
      <c r="B38" s="25" t="s">
        <v>141</v>
      </c>
      <c r="C38" s="82" t="s">
        <v>142</v>
      </c>
      <c r="D38" s="33">
        <f>E38</f>
        <v>46113</v>
      </c>
      <c r="E38" s="33">
        <v>46113</v>
      </c>
      <c r="F38" s="33">
        <v>46120</v>
      </c>
      <c r="G38" s="30">
        <v>46142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143</v>
      </c>
      <c r="C39" s="82" t="s">
        <v>144</v>
      </c>
      <c r="D39" s="33">
        <f>E39</f>
        <v>46120</v>
      </c>
      <c r="E39" s="33">
        <v>46120</v>
      </c>
      <c r="F39" s="33">
        <v>46127</v>
      </c>
      <c r="G39" s="30">
        <v>46149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145</v>
      </c>
      <c r="C40" s="27" t="s">
        <v>146</v>
      </c>
      <c r="D40" s="28">
        <f>E40</f>
        <v>46127</v>
      </c>
      <c r="E40" s="28">
        <v>46127</v>
      </c>
      <c r="F40" s="28">
        <v>46134</v>
      </c>
      <c r="G40" s="31">
        <v>46156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8" t="s">
        <v>105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20" t="s">
        <v>3</v>
      </c>
      <c r="C43" s="205" t="s">
        <v>4</v>
      </c>
      <c r="D43" s="174" t="s">
        <v>66</v>
      </c>
      <c r="E43" s="207" t="s">
        <v>5</v>
      </c>
      <c r="F43" s="209" t="s">
        <v>6</v>
      </c>
      <c r="G43" s="211" t="s">
        <v>13</v>
      </c>
      <c r="H43" s="211" t="s">
        <v>119</v>
      </c>
      <c r="I43" s="211" t="s">
        <v>120</v>
      </c>
      <c r="U43" s="146"/>
      <c r="V43" s="82"/>
      <c r="W43" s="82"/>
      <c r="X43" s="33"/>
      <c r="Y43" s="33"/>
      <c r="Z43" s="33"/>
    </row>
    <row r="44" spans="1:26" ht="19.5" thickBot="1" x14ac:dyDescent="0.35">
      <c r="B44" s="221"/>
      <c r="C44" s="222"/>
      <c r="D44" s="175" t="s">
        <v>27</v>
      </c>
      <c r="E44" s="223"/>
      <c r="F44" s="224"/>
      <c r="G44" s="230"/>
      <c r="H44" s="230"/>
      <c r="I44" s="230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86" t="str">
        <f>C66</f>
        <v>331N</v>
      </c>
      <c r="D45" s="33">
        <f>D66</f>
        <v>46105</v>
      </c>
      <c r="E45" s="33">
        <f>E66</f>
        <v>46105</v>
      </c>
      <c r="F45" s="33">
        <f>F66</f>
        <v>46110</v>
      </c>
      <c r="G45" s="64">
        <f>F45+16</f>
        <v>46126</v>
      </c>
      <c r="H45" s="64">
        <f>F45+23</f>
        <v>46133</v>
      </c>
      <c r="I45" s="30">
        <f>F45+26</f>
        <v>46136</v>
      </c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0" t="str">
        <f>C67</f>
        <v>185N</v>
      </c>
      <c r="D46" s="33">
        <f>E46</f>
        <v>46111</v>
      </c>
      <c r="E46" s="33">
        <f>E67</f>
        <v>46111</v>
      </c>
      <c r="F46" s="33">
        <f>F67</f>
        <v>46117</v>
      </c>
      <c r="G46" s="298">
        <f>F46+16</f>
        <v>46133</v>
      </c>
      <c r="H46" s="298">
        <f t="shared" ref="H46:H50" si="8">F46+23</f>
        <v>46140</v>
      </c>
      <c r="I46" s="30">
        <f t="shared" ref="I46:I50" si="9">F46+26</f>
        <v>46143</v>
      </c>
    </row>
    <row r="47" spans="1:26" ht="19.350000000000001" customHeight="1" x14ac:dyDescent="0.3">
      <c r="B47" s="25" t="str">
        <f>B68</f>
        <v>OOCL CHICAGO</v>
      </c>
      <c r="C47" s="130" t="str">
        <f>C68</f>
        <v>118N</v>
      </c>
      <c r="D47" s="33">
        <f>E47</f>
        <v>46119</v>
      </c>
      <c r="E47" s="33">
        <f>E68</f>
        <v>46119</v>
      </c>
      <c r="F47" s="33">
        <f>F68</f>
        <v>46124</v>
      </c>
      <c r="G47" s="298">
        <f>F47+16</f>
        <v>46140</v>
      </c>
      <c r="H47" s="298">
        <f t="shared" si="8"/>
        <v>46147</v>
      </c>
      <c r="I47" s="30">
        <f t="shared" si="9"/>
        <v>46150</v>
      </c>
    </row>
    <row r="48" spans="1:26" ht="19.350000000000001" customHeight="1" x14ac:dyDescent="0.3">
      <c r="B48" s="25" t="str">
        <f>B69</f>
        <v>JOGELA</v>
      </c>
      <c r="C48" s="130" t="str">
        <f>C69</f>
        <v>212N</v>
      </c>
      <c r="D48" s="33">
        <f>E48</f>
        <v>46126</v>
      </c>
      <c r="E48" s="33">
        <f>E69</f>
        <v>46126</v>
      </c>
      <c r="F48" s="33">
        <f>F69</f>
        <v>46131</v>
      </c>
      <c r="G48" s="298">
        <f>F48+16</f>
        <v>46147</v>
      </c>
      <c r="H48" s="298">
        <f t="shared" si="8"/>
        <v>46154</v>
      </c>
      <c r="I48" s="30">
        <f t="shared" si="9"/>
        <v>46157</v>
      </c>
    </row>
    <row r="49" spans="2:11" ht="19.5" customHeight="1" x14ac:dyDescent="0.3">
      <c r="B49" s="25" t="str">
        <f>B70</f>
        <v>COSCO GENOA</v>
      </c>
      <c r="C49" s="130" t="str">
        <f>C70</f>
        <v>100N</v>
      </c>
      <c r="D49" s="33">
        <f>E49</f>
        <v>46133</v>
      </c>
      <c r="E49" s="33">
        <f>E70</f>
        <v>46133</v>
      </c>
      <c r="F49" s="33">
        <f>F70</f>
        <v>46138</v>
      </c>
      <c r="G49" s="298">
        <f>F49+16</f>
        <v>46154</v>
      </c>
      <c r="H49" s="298">
        <f t="shared" si="8"/>
        <v>46161</v>
      </c>
      <c r="I49" s="30">
        <f t="shared" si="9"/>
        <v>46164</v>
      </c>
    </row>
    <row r="50" spans="2:11" ht="19.5" customHeight="1" thickBot="1" x14ac:dyDescent="0.35">
      <c r="B50" s="26" t="str">
        <f>B71</f>
        <v>OOCL PANAMA</v>
      </c>
      <c r="C50" s="131" t="str">
        <f>C71</f>
        <v>332N</v>
      </c>
      <c r="D50" s="28">
        <f>E50</f>
        <v>46140</v>
      </c>
      <c r="E50" s="28">
        <f>E71</f>
        <v>46140</v>
      </c>
      <c r="F50" s="28">
        <f>F71</f>
        <v>46145</v>
      </c>
      <c r="G50" s="28">
        <f>F50+15</f>
        <v>46160</v>
      </c>
      <c r="H50" s="28">
        <f t="shared" si="8"/>
        <v>46168</v>
      </c>
      <c r="I50" s="31">
        <f t="shared" si="9"/>
        <v>46171</v>
      </c>
    </row>
    <row r="51" spans="2:11" ht="19.5" customHeight="1" x14ac:dyDescent="0.25">
      <c r="B51" s="198" t="s">
        <v>105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60"/>
      <c r="C62" s="260"/>
      <c r="D62" s="260"/>
      <c r="E62" s="260"/>
      <c r="F62" s="260"/>
      <c r="G62" s="260"/>
      <c r="H62" s="260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51" t="s">
        <v>3</v>
      </c>
      <c r="C64" s="253" t="s">
        <v>4</v>
      </c>
      <c r="D64" s="174" t="s">
        <v>66</v>
      </c>
      <c r="E64" s="249" t="s">
        <v>5</v>
      </c>
      <c r="F64" s="249" t="s">
        <v>6</v>
      </c>
      <c r="G64" s="249" t="s">
        <v>15</v>
      </c>
      <c r="H64" s="249" t="s">
        <v>123</v>
      </c>
      <c r="I64" s="249" t="s">
        <v>124</v>
      </c>
      <c r="J64" s="249" t="s">
        <v>139</v>
      </c>
      <c r="K64" s="233"/>
    </row>
    <row r="65" spans="1:11" ht="18.75" customHeight="1" thickBot="1" x14ac:dyDescent="0.3">
      <c r="B65" s="295"/>
      <c r="C65" s="261"/>
      <c r="D65" s="175" t="s">
        <v>27</v>
      </c>
      <c r="E65" s="250"/>
      <c r="F65" s="250"/>
      <c r="G65" s="250"/>
      <c r="H65" s="250"/>
      <c r="I65" s="250"/>
      <c r="J65" s="250"/>
      <c r="K65" s="233"/>
    </row>
    <row r="66" spans="1:11" ht="18.75" x14ac:dyDescent="0.3">
      <c r="A66" s="69"/>
      <c r="B66" s="25" t="s">
        <v>77</v>
      </c>
      <c r="C66" s="130" t="s">
        <v>101</v>
      </c>
      <c r="D66" s="33">
        <f t="shared" ref="D66:D71" si="10">E66</f>
        <v>46105</v>
      </c>
      <c r="E66" s="33">
        <v>46105</v>
      </c>
      <c r="F66" s="33">
        <v>46110</v>
      </c>
      <c r="G66" s="33">
        <v>46124</v>
      </c>
      <c r="H66" s="33">
        <f t="shared" ref="H66:H71" si="11">F66+26</f>
        <v>46136</v>
      </c>
      <c r="I66" s="33">
        <f>F66+26</f>
        <v>46136</v>
      </c>
      <c r="J66" s="65">
        <f>F66+29</f>
        <v>46139</v>
      </c>
      <c r="K66" s="136"/>
    </row>
    <row r="67" spans="1:11" ht="19.5" customHeight="1" x14ac:dyDescent="0.3">
      <c r="A67" s="69"/>
      <c r="B67" s="25" t="s">
        <v>61</v>
      </c>
      <c r="C67" s="130" t="s">
        <v>96</v>
      </c>
      <c r="D67" s="33">
        <f t="shared" si="10"/>
        <v>46111</v>
      </c>
      <c r="E67" s="33">
        <v>46111</v>
      </c>
      <c r="F67" s="33">
        <v>46117</v>
      </c>
      <c r="G67" s="33">
        <v>46131</v>
      </c>
      <c r="H67" s="33">
        <f t="shared" si="11"/>
        <v>46143</v>
      </c>
      <c r="I67" s="33">
        <f>F67+26</f>
        <v>46143</v>
      </c>
      <c r="J67" s="30">
        <f t="shared" ref="J67:J71" si="12">F67+29</f>
        <v>46146</v>
      </c>
      <c r="K67" s="136"/>
    </row>
    <row r="68" spans="1:11" ht="19.5" customHeight="1" x14ac:dyDescent="0.3">
      <c r="A68" s="69"/>
      <c r="B68" s="25" t="s">
        <v>63</v>
      </c>
      <c r="C68" s="130" t="s">
        <v>97</v>
      </c>
      <c r="D68" s="33">
        <f t="shared" si="10"/>
        <v>46119</v>
      </c>
      <c r="E68" s="33">
        <v>46119</v>
      </c>
      <c r="F68" s="33">
        <v>46124</v>
      </c>
      <c r="G68" s="33">
        <v>46138</v>
      </c>
      <c r="H68" s="33">
        <f t="shared" si="11"/>
        <v>46150</v>
      </c>
      <c r="I68" s="33">
        <f t="shared" ref="I68:I71" si="13">F68+26</f>
        <v>46150</v>
      </c>
      <c r="J68" s="30">
        <f t="shared" si="12"/>
        <v>46153</v>
      </c>
      <c r="K68" s="136"/>
    </row>
    <row r="69" spans="1:11" ht="19.5" customHeight="1" x14ac:dyDescent="0.3">
      <c r="A69" s="69"/>
      <c r="B69" s="25" t="s">
        <v>83</v>
      </c>
      <c r="C69" s="130" t="s">
        <v>106</v>
      </c>
      <c r="D69" s="33">
        <f t="shared" si="10"/>
        <v>46126</v>
      </c>
      <c r="E69" s="33">
        <v>46126</v>
      </c>
      <c r="F69" s="33">
        <v>46131</v>
      </c>
      <c r="G69" s="33">
        <v>46145</v>
      </c>
      <c r="H69" s="33">
        <f t="shared" si="11"/>
        <v>46157</v>
      </c>
      <c r="I69" s="33">
        <f t="shared" si="13"/>
        <v>46157</v>
      </c>
      <c r="J69" s="30">
        <f t="shared" si="12"/>
        <v>46160</v>
      </c>
      <c r="K69" s="136"/>
    </row>
    <row r="70" spans="1:11" ht="19.5" customHeight="1" x14ac:dyDescent="0.3">
      <c r="A70" s="69"/>
      <c r="B70" s="25" t="s">
        <v>38</v>
      </c>
      <c r="C70" s="130" t="s">
        <v>125</v>
      </c>
      <c r="D70" s="33">
        <f t="shared" si="10"/>
        <v>46133</v>
      </c>
      <c r="E70" s="33">
        <v>46133</v>
      </c>
      <c r="F70" s="33">
        <v>46138</v>
      </c>
      <c r="G70" s="33">
        <v>46152</v>
      </c>
      <c r="H70" s="33">
        <f t="shared" si="11"/>
        <v>46164</v>
      </c>
      <c r="I70" s="33">
        <f t="shared" si="13"/>
        <v>46164</v>
      </c>
      <c r="J70" s="30">
        <f t="shared" si="12"/>
        <v>46167</v>
      </c>
      <c r="K70" s="136"/>
    </row>
    <row r="71" spans="1:11" ht="19.5" customHeight="1" thickBot="1" x14ac:dyDescent="0.35">
      <c r="A71" s="193"/>
      <c r="B71" s="26" t="s">
        <v>77</v>
      </c>
      <c r="C71" s="131" t="s">
        <v>126</v>
      </c>
      <c r="D71" s="28">
        <f t="shared" si="10"/>
        <v>46140</v>
      </c>
      <c r="E71" s="28">
        <v>46140</v>
      </c>
      <c r="F71" s="28">
        <v>46145</v>
      </c>
      <c r="G71" s="28">
        <v>46159</v>
      </c>
      <c r="H71" s="28">
        <f t="shared" si="11"/>
        <v>46171</v>
      </c>
      <c r="I71" s="28">
        <f t="shared" si="13"/>
        <v>46171</v>
      </c>
      <c r="J71" s="31">
        <f t="shared" si="12"/>
        <v>46174</v>
      </c>
      <c r="K71" s="136"/>
    </row>
    <row r="72" spans="1:11" ht="18" customHeight="1" x14ac:dyDescent="0.3">
      <c r="B72" s="198" t="s">
        <v>105</v>
      </c>
      <c r="C72" s="36"/>
      <c r="D72" s="159"/>
      <c r="E72" s="24"/>
      <c r="F72" s="24"/>
      <c r="G72" s="24"/>
      <c r="H72" s="29"/>
      <c r="I72" s="34"/>
    </row>
    <row r="73" spans="1:11" ht="18" customHeight="1" x14ac:dyDescent="0.3">
      <c r="B73" s="198"/>
      <c r="C73" s="36"/>
      <c r="D73" s="159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113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20" t="s">
        <v>3</v>
      </c>
      <c r="C75" s="205" t="s">
        <v>4</v>
      </c>
      <c r="D75" s="174" t="s">
        <v>66</v>
      </c>
      <c r="E75" s="207" t="s">
        <v>5</v>
      </c>
      <c r="F75" s="209" t="s">
        <v>6</v>
      </c>
      <c r="G75" s="209" t="s">
        <v>15</v>
      </c>
      <c r="H75" s="209" t="s">
        <v>49</v>
      </c>
      <c r="I75" s="217" t="s">
        <v>128</v>
      </c>
      <c r="J75" s="299" t="s">
        <v>138</v>
      </c>
    </row>
    <row r="76" spans="1:11" ht="18" customHeight="1" thickBot="1" x14ac:dyDescent="0.3">
      <c r="B76" s="221"/>
      <c r="C76" s="222"/>
      <c r="D76" s="175" t="s">
        <v>27</v>
      </c>
      <c r="E76" s="223"/>
      <c r="F76" s="224"/>
      <c r="G76" s="224"/>
      <c r="H76" s="224"/>
      <c r="I76" s="218"/>
      <c r="J76" s="300"/>
    </row>
    <row r="77" spans="1:11" ht="18" customHeight="1" x14ac:dyDescent="0.3">
      <c r="B77" s="25" t="str">
        <f>B66</f>
        <v>OOCL PANAMA</v>
      </c>
      <c r="C77" s="130" t="s">
        <v>86</v>
      </c>
      <c r="D77" s="33">
        <f t="shared" ref="D77" si="14">E77</f>
        <v>46084</v>
      </c>
      <c r="E77" s="33">
        <v>46084</v>
      </c>
      <c r="F77" s="33">
        <v>46094</v>
      </c>
      <c r="G77" s="33">
        <v>46110</v>
      </c>
      <c r="H77" s="33">
        <f t="shared" ref="H77" si="15">F77+26</f>
        <v>46120</v>
      </c>
      <c r="I77" s="33">
        <f>F77+26</f>
        <v>46120</v>
      </c>
      <c r="J77" s="30">
        <f>G77+26</f>
        <v>46136</v>
      </c>
    </row>
    <row r="78" spans="1:11" ht="18" customHeight="1" x14ac:dyDescent="0.3">
      <c r="B78" s="25" t="str">
        <f>B67</f>
        <v>KOTA LAMBAI</v>
      </c>
      <c r="C78" s="130" t="s">
        <v>94</v>
      </c>
      <c r="D78" s="33">
        <f>E78</f>
        <v>46091</v>
      </c>
      <c r="E78" s="33">
        <v>46091</v>
      </c>
      <c r="F78" s="33">
        <v>46097</v>
      </c>
      <c r="G78" s="33">
        <v>46117</v>
      </c>
      <c r="H78" s="33">
        <f>F78+26</f>
        <v>46123</v>
      </c>
      <c r="I78" s="33">
        <f>F78+26</f>
        <v>46123</v>
      </c>
      <c r="J78" s="30">
        <f t="shared" ref="J78:J82" si="16">G78+26</f>
        <v>46143</v>
      </c>
    </row>
    <row r="79" spans="1:11" ht="18" customHeight="1" x14ac:dyDescent="0.3">
      <c r="B79" s="25" t="str">
        <f>B68</f>
        <v>OOCL CHICAGO</v>
      </c>
      <c r="C79" s="130" t="s">
        <v>101</v>
      </c>
      <c r="D79" s="33">
        <f>E79</f>
        <v>46105</v>
      </c>
      <c r="E79" s="33">
        <v>46105</v>
      </c>
      <c r="F79" s="33">
        <v>46110</v>
      </c>
      <c r="G79" s="33">
        <v>46124</v>
      </c>
      <c r="H79" s="33">
        <f>F79+26</f>
        <v>46136</v>
      </c>
      <c r="I79" s="33">
        <f t="shared" ref="I79:I82" si="17">F79+26</f>
        <v>46136</v>
      </c>
      <c r="J79" s="30">
        <f t="shared" si="16"/>
        <v>46150</v>
      </c>
    </row>
    <row r="80" spans="1:11" ht="18" customHeight="1" x14ac:dyDescent="0.3">
      <c r="B80" s="25" t="str">
        <f>B69</f>
        <v>JOGELA</v>
      </c>
      <c r="C80" s="130" t="s">
        <v>96</v>
      </c>
      <c r="D80" s="33">
        <f>E80</f>
        <v>46111</v>
      </c>
      <c r="E80" s="33">
        <v>46111</v>
      </c>
      <c r="F80" s="33">
        <v>46117</v>
      </c>
      <c r="G80" s="33">
        <v>46131</v>
      </c>
      <c r="H80" s="33">
        <f>F80+26</f>
        <v>46143</v>
      </c>
      <c r="I80" s="33">
        <f t="shared" si="17"/>
        <v>46143</v>
      </c>
      <c r="J80" s="30">
        <f t="shared" si="16"/>
        <v>46157</v>
      </c>
    </row>
    <row r="81" spans="2:10" ht="18" customHeight="1" x14ac:dyDescent="0.3">
      <c r="B81" s="25" t="str">
        <f>B70</f>
        <v>COSCO GENOA</v>
      </c>
      <c r="C81" s="130" t="s">
        <v>97</v>
      </c>
      <c r="D81" s="33">
        <f>E81</f>
        <v>46119</v>
      </c>
      <c r="E81" s="33">
        <v>46119</v>
      </c>
      <c r="F81" s="33">
        <v>46124</v>
      </c>
      <c r="G81" s="33">
        <v>46138</v>
      </c>
      <c r="H81" s="33">
        <f t="shared" ref="H81" si="18">F81+26</f>
        <v>46150</v>
      </c>
      <c r="I81" s="33">
        <f t="shared" si="17"/>
        <v>46150</v>
      </c>
      <c r="J81" s="30">
        <f t="shared" si="16"/>
        <v>46164</v>
      </c>
    </row>
    <row r="82" spans="2:10" ht="18" customHeight="1" thickBot="1" x14ac:dyDescent="0.35">
      <c r="B82" s="26" t="str">
        <f>B71</f>
        <v>OOCL PANAMA</v>
      </c>
      <c r="C82" s="131" t="s">
        <v>106</v>
      </c>
      <c r="D82" s="28">
        <f>E82</f>
        <v>46126</v>
      </c>
      <c r="E82" s="28">
        <v>46126</v>
      </c>
      <c r="F82" s="28">
        <v>46131</v>
      </c>
      <c r="G82" s="28">
        <v>46145</v>
      </c>
      <c r="H82" s="28">
        <f>F82+26</f>
        <v>46157</v>
      </c>
      <c r="I82" s="28">
        <f t="shared" si="17"/>
        <v>46157</v>
      </c>
      <c r="J82" s="31">
        <f t="shared" si="16"/>
        <v>46171</v>
      </c>
    </row>
    <row r="83" spans="2:10" ht="18" customHeight="1" x14ac:dyDescent="0.3">
      <c r="B83" s="198" t="s">
        <v>105</v>
      </c>
      <c r="C83" s="36"/>
      <c r="D83" s="159"/>
      <c r="E83" s="24"/>
      <c r="F83" s="24"/>
      <c r="G83" s="24"/>
      <c r="H83" s="29"/>
      <c r="I83" s="34"/>
    </row>
    <row r="84" spans="2:10" ht="18" customHeight="1" x14ac:dyDescent="0.3">
      <c r="B84" s="198"/>
      <c r="C84" s="36"/>
      <c r="D84" s="159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114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20" t="s">
        <v>3</v>
      </c>
      <c r="C86" s="205" t="s">
        <v>4</v>
      </c>
      <c r="D86" s="174" t="s">
        <v>66</v>
      </c>
      <c r="E86" s="207" t="s">
        <v>5</v>
      </c>
      <c r="F86" s="209" t="s">
        <v>6</v>
      </c>
      <c r="G86" s="209" t="s">
        <v>15</v>
      </c>
      <c r="H86" s="209" t="s">
        <v>16</v>
      </c>
      <c r="I86" s="299" t="s">
        <v>127</v>
      </c>
      <c r="J86" s="3"/>
    </row>
    <row r="87" spans="2:10" ht="26.25" customHeight="1" thickBot="1" x14ac:dyDescent="0.3">
      <c r="B87" s="221"/>
      <c r="C87" s="222"/>
      <c r="D87" s="175" t="s">
        <v>27</v>
      </c>
      <c r="E87" s="223"/>
      <c r="F87" s="224"/>
      <c r="G87" s="224"/>
      <c r="H87" s="224"/>
      <c r="I87" s="300"/>
      <c r="J87" s="3"/>
    </row>
    <row r="88" spans="2:10" ht="18" customHeight="1" x14ac:dyDescent="0.3">
      <c r="B88" s="25" t="str">
        <f>B66</f>
        <v>OOCL PANAMA</v>
      </c>
      <c r="C88" s="130" t="s">
        <v>86</v>
      </c>
      <c r="D88" s="33">
        <f t="shared" ref="D88:D93" si="19">E88</f>
        <v>46084</v>
      </c>
      <c r="E88" s="33">
        <v>46084</v>
      </c>
      <c r="F88" s="33">
        <v>46094</v>
      </c>
      <c r="G88" s="33">
        <v>46110</v>
      </c>
      <c r="H88" s="33">
        <f>F88+26</f>
        <v>46120</v>
      </c>
      <c r="I88" s="65">
        <f>F88+26</f>
        <v>46120</v>
      </c>
      <c r="J88" s="3"/>
    </row>
    <row r="89" spans="2:10" ht="18" customHeight="1" x14ac:dyDescent="0.3">
      <c r="B89" s="25" t="str">
        <f>B67</f>
        <v>KOTA LAMBAI</v>
      </c>
      <c r="C89" s="130" t="s">
        <v>94</v>
      </c>
      <c r="D89" s="33">
        <f t="shared" si="19"/>
        <v>46091</v>
      </c>
      <c r="E89" s="33">
        <v>46091</v>
      </c>
      <c r="F89" s="33">
        <v>46097</v>
      </c>
      <c r="G89" s="33">
        <v>46117</v>
      </c>
      <c r="H89" s="33">
        <f>F89+26</f>
        <v>46123</v>
      </c>
      <c r="I89" s="30">
        <f t="shared" ref="I89:I93" si="20">F89+26</f>
        <v>46123</v>
      </c>
      <c r="J89" s="3"/>
    </row>
    <row r="90" spans="2:10" ht="18" customHeight="1" x14ac:dyDescent="0.3">
      <c r="B90" s="25" t="str">
        <f>B68</f>
        <v>OOCL CHICAGO</v>
      </c>
      <c r="C90" s="130" t="s">
        <v>101</v>
      </c>
      <c r="D90" s="33">
        <f t="shared" si="19"/>
        <v>46105</v>
      </c>
      <c r="E90" s="33">
        <v>46105</v>
      </c>
      <c r="F90" s="33">
        <v>46110</v>
      </c>
      <c r="G90" s="33">
        <v>46124</v>
      </c>
      <c r="H90" s="33">
        <f t="shared" ref="H90:H93" si="21">F90+26</f>
        <v>46136</v>
      </c>
      <c r="I90" s="30">
        <f t="shared" si="20"/>
        <v>46136</v>
      </c>
      <c r="J90" s="3"/>
    </row>
    <row r="91" spans="2:10" ht="18" customHeight="1" x14ac:dyDescent="0.3">
      <c r="B91" s="25" t="str">
        <f>B69</f>
        <v>JOGELA</v>
      </c>
      <c r="C91" s="130" t="s">
        <v>96</v>
      </c>
      <c r="D91" s="33">
        <f t="shared" si="19"/>
        <v>46111</v>
      </c>
      <c r="E91" s="33">
        <v>46111</v>
      </c>
      <c r="F91" s="33">
        <v>46117</v>
      </c>
      <c r="G91" s="33">
        <v>46131</v>
      </c>
      <c r="H91" s="33">
        <f t="shared" si="21"/>
        <v>46143</v>
      </c>
      <c r="I91" s="30">
        <f t="shared" si="20"/>
        <v>46143</v>
      </c>
      <c r="J91" s="3"/>
    </row>
    <row r="92" spans="2:10" ht="18" customHeight="1" x14ac:dyDescent="0.3">
      <c r="B92" s="25" t="str">
        <f>B70</f>
        <v>COSCO GENOA</v>
      </c>
      <c r="C92" s="130" t="s">
        <v>97</v>
      </c>
      <c r="D92" s="33">
        <f t="shared" si="19"/>
        <v>46119</v>
      </c>
      <c r="E92" s="33">
        <v>46119</v>
      </c>
      <c r="F92" s="33">
        <v>46124</v>
      </c>
      <c r="G92" s="33">
        <v>46138</v>
      </c>
      <c r="H92" s="33">
        <f t="shared" si="21"/>
        <v>46150</v>
      </c>
      <c r="I92" s="30">
        <f t="shared" si="20"/>
        <v>46150</v>
      </c>
      <c r="J92" s="3"/>
    </row>
    <row r="93" spans="2:10" ht="18" customHeight="1" thickBot="1" x14ac:dyDescent="0.35">
      <c r="B93" s="26" t="str">
        <f>B71</f>
        <v>OOCL PANAMA</v>
      </c>
      <c r="C93" s="131" t="s">
        <v>106</v>
      </c>
      <c r="D93" s="28">
        <f t="shared" si="19"/>
        <v>46126</v>
      </c>
      <c r="E93" s="28">
        <v>46126</v>
      </c>
      <c r="F93" s="28">
        <v>46131</v>
      </c>
      <c r="G93" s="28">
        <v>46145</v>
      </c>
      <c r="H93" s="28">
        <f t="shared" si="21"/>
        <v>46157</v>
      </c>
      <c r="I93" s="31">
        <f t="shared" si="20"/>
        <v>46157</v>
      </c>
      <c r="J93" s="3"/>
    </row>
    <row r="94" spans="2:10" ht="18" customHeight="1" x14ac:dyDescent="0.3">
      <c r="B94" s="198" t="s">
        <v>105</v>
      </c>
      <c r="C94" s="36"/>
      <c r="D94" s="159"/>
      <c r="E94" s="24"/>
      <c r="F94" s="24"/>
      <c r="G94" s="24"/>
      <c r="H94" s="29"/>
      <c r="I94" s="34"/>
    </row>
    <row r="95" spans="2:10" ht="18" customHeight="1" x14ac:dyDescent="0.3">
      <c r="B95" s="198"/>
      <c r="C95" s="36"/>
      <c r="D95" s="159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115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20" t="s">
        <v>3</v>
      </c>
      <c r="C97" s="205" t="s">
        <v>4</v>
      </c>
      <c r="D97" s="174" t="s">
        <v>66</v>
      </c>
      <c r="E97" s="207" t="s">
        <v>5</v>
      </c>
      <c r="F97" s="209" t="s">
        <v>6</v>
      </c>
      <c r="G97" s="209" t="s">
        <v>15</v>
      </c>
      <c r="H97" s="211" t="s">
        <v>62</v>
      </c>
      <c r="I97" s="211" t="s">
        <v>117</v>
      </c>
      <c r="J97" s="211" t="s">
        <v>118</v>
      </c>
    </row>
    <row r="98" spans="2:11" ht="18" customHeight="1" thickBot="1" x14ac:dyDescent="0.3">
      <c r="B98" s="257"/>
      <c r="C98" s="206"/>
      <c r="D98" s="203" t="s">
        <v>27</v>
      </c>
      <c r="E98" s="208"/>
      <c r="F98" s="210"/>
      <c r="G98" s="210"/>
      <c r="H98" s="212"/>
      <c r="I98" s="212"/>
      <c r="J98" s="212"/>
    </row>
    <row r="99" spans="2:11" ht="18" customHeight="1" x14ac:dyDescent="0.3">
      <c r="B99" s="93" t="s">
        <v>83</v>
      </c>
      <c r="C99" s="204" t="s">
        <v>86</v>
      </c>
      <c r="D99" s="64">
        <f t="shared" ref="D99" si="22">E99</f>
        <v>46084</v>
      </c>
      <c r="E99" s="64">
        <v>46084</v>
      </c>
      <c r="F99" s="64">
        <v>46094</v>
      </c>
      <c r="G99" s="64">
        <v>46110</v>
      </c>
      <c r="H99" s="64">
        <f>F99+25</f>
        <v>46119</v>
      </c>
      <c r="I99" s="64">
        <f>F99+26</f>
        <v>46120</v>
      </c>
      <c r="J99" s="65">
        <f>F99+26</f>
        <v>46120</v>
      </c>
    </row>
    <row r="100" spans="2:11" ht="18" customHeight="1" x14ac:dyDescent="0.3">
      <c r="B100" s="25" t="s">
        <v>38</v>
      </c>
      <c r="C100" s="130" t="s">
        <v>94</v>
      </c>
      <c r="D100" s="33">
        <f>E100</f>
        <v>46091</v>
      </c>
      <c r="E100" s="33">
        <v>46091</v>
      </c>
      <c r="F100" s="33">
        <v>46097</v>
      </c>
      <c r="G100" s="33">
        <v>46117</v>
      </c>
      <c r="H100" s="33">
        <f t="shared" ref="H100:H104" si="23">F100+25</f>
        <v>46122</v>
      </c>
      <c r="I100" s="33">
        <f t="shared" ref="I100:I104" si="24">F100+26</f>
        <v>46123</v>
      </c>
      <c r="J100" s="30">
        <f t="shared" ref="J100:J104" si="25">F100+26</f>
        <v>46123</v>
      </c>
    </row>
    <row r="101" spans="2:11" ht="18" customHeight="1" x14ac:dyDescent="0.3">
      <c r="B101" s="25" t="s">
        <v>77</v>
      </c>
      <c r="C101" s="130" t="s">
        <v>101</v>
      </c>
      <c r="D101" s="33">
        <f>E101</f>
        <v>46105</v>
      </c>
      <c r="E101" s="33">
        <v>46105</v>
      </c>
      <c r="F101" s="33">
        <v>46110</v>
      </c>
      <c r="G101" s="33">
        <v>46124</v>
      </c>
      <c r="H101" s="33">
        <f t="shared" si="23"/>
        <v>46135</v>
      </c>
      <c r="I101" s="33">
        <f t="shared" si="24"/>
        <v>46136</v>
      </c>
      <c r="J101" s="30">
        <f t="shared" si="25"/>
        <v>46136</v>
      </c>
    </row>
    <row r="102" spans="2:11" ht="18" customHeight="1" x14ac:dyDescent="0.3">
      <c r="B102" s="25" t="s">
        <v>61</v>
      </c>
      <c r="C102" s="130" t="s">
        <v>96</v>
      </c>
      <c r="D102" s="33">
        <f>E102</f>
        <v>46111</v>
      </c>
      <c r="E102" s="33">
        <v>46111</v>
      </c>
      <c r="F102" s="33">
        <v>46117</v>
      </c>
      <c r="G102" s="33">
        <v>46131</v>
      </c>
      <c r="H102" s="33">
        <f t="shared" si="23"/>
        <v>46142</v>
      </c>
      <c r="I102" s="33">
        <f t="shared" si="24"/>
        <v>46143</v>
      </c>
      <c r="J102" s="30">
        <f t="shared" si="25"/>
        <v>46143</v>
      </c>
    </row>
    <row r="103" spans="2:11" ht="18" customHeight="1" x14ac:dyDescent="0.3">
      <c r="B103" s="25" t="s">
        <v>63</v>
      </c>
      <c r="C103" s="130" t="s">
        <v>97</v>
      </c>
      <c r="D103" s="33">
        <f>E103</f>
        <v>46119</v>
      </c>
      <c r="E103" s="33">
        <v>46119</v>
      </c>
      <c r="F103" s="33">
        <v>46124</v>
      </c>
      <c r="G103" s="33">
        <v>46138</v>
      </c>
      <c r="H103" s="33">
        <f t="shared" si="23"/>
        <v>46149</v>
      </c>
      <c r="I103" s="33">
        <f t="shared" si="24"/>
        <v>46150</v>
      </c>
      <c r="J103" s="30">
        <f t="shared" si="25"/>
        <v>46150</v>
      </c>
    </row>
    <row r="104" spans="2:11" ht="18" customHeight="1" thickBot="1" x14ac:dyDescent="0.35">
      <c r="B104" s="26" t="s">
        <v>83</v>
      </c>
      <c r="C104" s="131" t="s">
        <v>106</v>
      </c>
      <c r="D104" s="28">
        <f>E104</f>
        <v>46126</v>
      </c>
      <c r="E104" s="28">
        <v>46126</v>
      </c>
      <c r="F104" s="28">
        <v>46131</v>
      </c>
      <c r="G104" s="28">
        <v>46145</v>
      </c>
      <c r="H104" s="28">
        <f t="shared" si="23"/>
        <v>46156</v>
      </c>
      <c r="I104" s="28">
        <f t="shared" si="24"/>
        <v>46157</v>
      </c>
      <c r="J104" s="31">
        <f t="shared" si="25"/>
        <v>46157</v>
      </c>
    </row>
    <row r="105" spans="2:11" ht="18" customHeight="1" x14ac:dyDescent="0.3">
      <c r="B105" s="198"/>
      <c r="C105" s="36"/>
      <c r="D105" s="159"/>
      <c r="E105" s="24"/>
      <c r="F105" s="24"/>
      <c r="G105" s="24"/>
      <c r="H105" s="29"/>
      <c r="I105" s="34"/>
    </row>
    <row r="106" spans="2:11" ht="18" hidden="1" customHeight="1" x14ac:dyDescent="0.3">
      <c r="B106" s="198"/>
      <c r="C106" s="36"/>
      <c r="D106" s="159"/>
      <c r="E106" s="24"/>
      <c r="F106" s="24"/>
      <c r="G106" s="24"/>
      <c r="H106" s="29"/>
      <c r="I106" s="34"/>
    </row>
    <row r="107" spans="2:11" ht="18" hidden="1" customHeight="1" x14ac:dyDescent="0.3">
      <c r="B107" s="198"/>
      <c r="C107" s="36"/>
      <c r="D107" s="159"/>
      <c r="E107" s="24"/>
      <c r="F107" s="24"/>
      <c r="G107" s="24"/>
      <c r="H107" s="29"/>
      <c r="I107" s="34"/>
    </row>
    <row r="108" spans="2:11" ht="18" hidden="1" customHeight="1" x14ac:dyDescent="0.3">
      <c r="B108" s="198"/>
      <c r="C108" s="36"/>
      <c r="D108" s="159"/>
      <c r="E108" s="24"/>
      <c r="F108" s="24"/>
      <c r="G108" s="24"/>
      <c r="H108" s="29"/>
      <c r="I108" s="34"/>
    </row>
    <row r="109" spans="2:11" ht="18" customHeight="1" x14ac:dyDescent="0.3">
      <c r="B109" s="198"/>
      <c r="C109" s="36"/>
      <c r="D109" s="159"/>
      <c r="E109" s="24"/>
      <c r="F109" s="24"/>
      <c r="G109" s="24"/>
      <c r="H109" s="29"/>
      <c r="I109" s="34"/>
    </row>
    <row r="110" spans="2:11" ht="18" customHeight="1" x14ac:dyDescent="0.3">
      <c r="B110" s="198"/>
      <c r="C110" s="36"/>
      <c r="D110" s="159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55" t="s">
        <v>122</v>
      </c>
      <c r="C111" s="255"/>
      <c r="D111" s="255"/>
      <c r="E111" s="255"/>
      <c r="F111" s="255"/>
      <c r="G111" s="255"/>
      <c r="H111" s="255"/>
      <c r="I111" s="255"/>
    </row>
    <row r="112" spans="2:11" ht="18" customHeight="1" x14ac:dyDescent="0.25">
      <c r="B112" s="251" t="s">
        <v>3</v>
      </c>
      <c r="C112" s="253" t="s">
        <v>4</v>
      </c>
      <c r="D112" s="174" t="s">
        <v>66</v>
      </c>
      <c r="E112" s="249" t="s">
        <v>5</v>
      </c>
      <c r="F112" s="249" t="s">
        <v>6</v>
      </c>
      <c r="G112" s="249" t="s">
        <v>15</v>
      </c>
      <c r="H112" s="249" t="s">
        <v>43</v>
      </c>
      <c r="I112" s="249" t="s">
        <v>116</v>
      </c>
      <c r="J112" s="249" t="s">
        <v>42</v>
      </c>
      <c r="K112" s="249" t="s">
        <v>121</v>
      </c>
    </row>
    <row r="113" spans="2:11" ht="18" customHeight="1" thickBot="1" x14ac:dyDescent="0.3">
      <c r="B113" s="252"/>
      <c r="C113" s="254"/>
      <c r="D113" s="203" t="s">
        <v>27</v>
      </c>
      <c r="E113" s="256"/>
      <c r="F113" s="256"/>
      <c r="G113" s="256"/>
      <c r="H113" s="256"/>
      <c r="I113" s="256"/>
      <c r="J113" s="256"/>
      <c r="K113" s="256"/>
    </row>
    <row r="114" spans="2:11" ht="19.5" customHeight="1" x14ac:dyDescent="0.3">
      <c r="B114" s="93" t="str">
        <f>B66</f>
        <v>OOCL PANAMA</v>
      </c>
      <c r="C114" s="204" t="str">
        <f>C66</f>
        <v>331N</v>
      </c>
      <c r="D114" s="64">
        <f>E114</f>
        <v>46105</v>
      </c>
      <c r="E114" s="64">
        <f>E66</f>
        <v>46105</v>
      </c>
      <c r="F114" s="64">
        <f>F66</f>
        <v>46110</v>
      </c>
      <c r="G114" s="64">
        <f>G66</f>
        <v>46124</v>
      </c>
      <c r="H114" s="64">
        <f>F114+28</f>
        <v>46138</v>
      </c>
      <c r="I114" s="64">
        <f>(F114)+28</f>
        <v>46138</v>
      </c>
      <c r="J114" s="64">
        <f>(F114)+38</f>
        <v>46148</v>
      </c>
      <c r="K114" s="65">
        <f>F114+52</f>
        <v>46162</v>
      </c>
    </row>
    <row r="115" spans="2:11" ht="18.75" x14ac:dyDescent="0.3">
      <c r="B115" s="25" t="str">
        <f>B67</f>
        <v>KOTA LAMBAI</v>
      </c>
      <c r="C115" s="130" t="str">
        <f>C67</f>
        <v>185N</v>
      </c>
      <c r="D115" s="33">
        <f t="shared" ref="D115:D119" si="26">E115</f>
        <v>46111</v>
      </c>
      <c r="E115" s="33">
        <f>E67</f>
        <v>46111</v>
      </c>
      <c r="F115" s="33">
        <f>F67</f>
        <v>46117</v>
      </c>
      <c r="G115" s="33">
        <f>G67</f>
        <v>46131</v>
      </c>
      <c r="H115" s="33">
        <f t="shared" ref="H115:H119" si="27">F115+28</f>
        <v>46145</v>
      </c>
      <c r="I115" s="33">
        <f t="shared" ref="I115:I119" si="28">(F115)+28</f>
        <v>46145</v>
      </c>
      <c r="J115" s="33">
        <f t="shared" ref="J115:J119" si="29">(F115)+38</f>
        <v>46155</v>
      </c>
      <c r="K115" s="30">
        <f t="shared" ref="K115:K119" si="30">F115+52</f>
        <v>46169</v>
      </c>
    </row>
    <row r="116" spans="2:11" ht="19.5" customHeight="1" x14ac:dyDescent="0.3">
      <c r="B116" s="25" t="str">
        <f>B68</f>
        <v>OOCL CHICAGO</v>
      </c>
      <c r="C116" s="130" t="str">
        <f>C68</f>
        <v>118N</v>
      </c>
      <c r="D116" s="33">
        <f>E116</f>
        <v>46119</v>
      </c>
      <c r="E116" s="33">
        <f>E68</f>
        <v>46119</v>
      </c>
      <c r="F116" s="33">
        <f>F68</f>
        <v>46124</v>
      </c>
      <c r="G116" s="33">
        <f>G68</f>
        <v>46138</v>
      </c>
      <c r="H116" s="33">
        <f t="shared" si="27"/>
        <v>46152</v>
      </c>
      <c r="I116" s="33">
        <f t="shared" si="28"/>
        <v>46152</v>
      </c>
      <c r="J116" s="33">
        <f t="shared" si="29"/>
        <v>46162</v>
      </c>
      <c r="K116" s="30">
        <f t="shared" si="30"/>
        <v>46176</v>
      </c>
    </row>
    <row r="117" spans="2:11" ht="19.5" customHeight="1" x14ac:dyDescent="0.3">
      <c r="B117" s="25" t="str">
        <f>B69</f>
        <v>JOGELA</v>
      </c>
      <c r="C117" s="130" t="str">
        <f>C69</f>
        <v>212N</v>
      </c>
      <c r="D117" s="33">
        <f t="shared" si="26"/>
        <v>46126</v>
      </c>
      <c r="E117" s="33">
        <f>E69</f>
        <v>46126</v>
      </c>
      <c r="F117" s="33">
        <f>F69</f>
        <v>46131</v>
      </c>
      <c r="G117" s="33">
        <f>G69</f>
        <v>46145</v>
      </c>
      <c r="H117" s="33">
        <f t="shared" si="27"/>
        <v>46159</v>
      </c>
      <c r="I117" s="33">
        <f t="shared" si="28"/>
        <v>46159</v>
      </c>
      <c r="J117" s="33">
        <f t="shared" si="29"/>
        <v>46169</v>
      </c>
      <c r="K117" s="30">
        <f t="shared" si="30"/>
        <v>46183</v>
      </c>
    </row>
    <row r="118" spans="2:11" ht="19.5" customHeight="1" x14ac:dyDescent="0.3">
      <c r="B118" s="25" t="str">
        <f>B70</f>
        <v>COSCO GENOA</v>
      </c>
      <c r="C118" s="130" t="str">
        <f>C70</f>
        <v>100N</v>
      </c>
      <c r="D118" s="33">
        <f t="shared" si="26"/>
        <v>46133</v>
      </c>
      <c r="E118" s="33">
        <f>E70</f>
        <v>46133</v>
      </c>
      <c r="F118" s="33">
        <f>F70</f>
        <v>46138</v>
      </c>
      <c r="G118" s="33">
        <f>G70</f>
        <v>46152</v>
      </c>
      <c r="H118" s="33">
        <f t="shared" si="27"/>
        <v>46166</v>
      </c>
      <c r="I118" s="33">
        <f t="shared" si="28"/>
        <v>46166</v>
      </c>
      <c r="J118" s="33">
        <f t="shared" si="29"/>
        <v>46176</v>
      </c>
      <c r="K118" s="30">
        <f t="shared" si="30"/>
        <v>46190</v>
      </c>
    </row>
    <row r="119" spans="2:11" ht="19.5" customHeight="1" thickBot="1" x14ac:dyDescent="0.35">
      <c r="B119" s="26" t="str">
        <f>B71</f>
        <v>OOCL PANAMA</v>
      </c>
      <c r="C119" s="131" t="str">
        <f>C71</f>
        <v>332N</v>
      </c>
      <c r="D119" s="28">
        <f t="shared" si="26"/>
        <v>46140</v>
      </c>
      <c r="E119" s="28">
        <f>E71</f>
        <v>46140</v>
      </c>
      <c r="F119" s="28">
        <f>F71</f>
        <v>46145</v>
      </c>
      <c r="G119" s="28">
        <f>G71</f>
        <v>46159</v>
      </c>
      <c r="H119" s="28">
        <f t="shared" si="27"/>
        <v>46173</v>
      </c>
      <c r="I119" s="28">
        <f t="shared" si="28"/>
        <v>46173</v>
      </c>
      <c r="J119" s="28">
        <f t="shared" si="29"/>
        <v>46183</v>
      </c>
      <c r="K119" s="31">
        <f t="shared" si="30"/>
        <v>46197</v>
      </c>
    </row>
    <row r="120" spans="2:11" ht="18" customHeight="1" x14ac:dyDescent="0.3">
      <c r="B120" s="198" t="s">
        <v>105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19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20" t="s">
        <v>3</v>
      </c>
      <c r="C122" s="205" t="s">
        <v>4</v>
      </c>
      <c r="D122" s="174" t="s">
        <v>66</v>
      </c>
      <c r="E122" s="207" t="s">
        <v>5</v>
      </c>
      <c r="F122" s="209" t="s">
        <v>6</v>
      </c>
      <c r="G122" s="209" t="s">
        <v>15</v>
      </c>
      <c r="H122" s="209" t="s">
        <v>58</v>
      </c>
      <c r="I122" s="209" t="s">
        <v>45</v>
      </c>
      <c r="J122" s="211" t="s">
        <v>20</v>
      </c>
      <c r="K122" s="234"/>
    </row>
    <row r="123" spans="2:11" ht="24" customHeight="1" thickBot="1" x14ac:dyDescent="0.3">
      <c r="B123" s="221"/>
      <c r="C123" s="222"/>
      <c r="D123" s="175" t="s">
        <v>27</v>
      </c>
      <c r="E123" s="223"/>
      <c r="F123" s="224"/>
      <c r="G123" s="224"/>
      <c r="H123" s="224"/>
      <c r="I123" s="224"/>
      <c r="J123" s="230"/>
      <c r="K123" s="234"/>
    </row>
    <row r="124" spans="2:11" ht="19.5" customHeight="1" x14ac:dyDescent="0.3">
      <c r="B124" s="25" t="str">
        <f>B134</f>
        <v>OOCL PANAMA</v>
      </c>
      <c r="C124" s="130" t="str">
        <f>C66</f>
        <v>331N</v>
      </c>
      <c r="D124" s="33">
        <f t="shared" ref="D124:D129" si="31">E124</f>
        <v>46105</v>
      </c>
      <c r="E124" s="33">
        <f>E66</f>
        <v>46105</v>
      </c>
      <c r="F124" s="33">
        <f>F66</f>
        <v>46110</v>
      </c>
      <c r="G124" s="33">
        <f>G114</f>
        <v>46124</v>
      </c>
      <c r="H124" s="33">
        <f>F124+48</f>
        <v>46158</v>
      </c>
      <c r="I124" s="33">
        <f>F124+48</f>
        <v>46158</v>
      </c>
      <c r="J124" s="30">
        <f>G124+45</f>
        <v>46169</v>
      </c>
      <c r="K124" s="136"/>
    </row>
    <row r="125" spans="2:11" ht="19.5" customHeight="1" x14ac:dyDescent="0.3">
      <c r="B125" s="25" t="str">
        <f>B67</f>
        <v>KOTA LAMBAI</v>
      </c>
      <c r="C125" s="130" t="str">
        <f>C67</f>
        <v>185N</v>
      </c>
      <c r="D125" s="33">
        <f t="shared" si="31"/>
        <v>46111</v>
      </c>
      <c r="E125" s="33">
        <f>E67</f>
        <v>46111</v>
      </c>
      <c r="F125" s="33">
        <f>F67</f>
        <v>46117</v>
      </c>
      <c r="G125" s="33">
        <f t="shared" ref="G125:G126" si="32">G115</f>
        <v>46131</v>
      </c>
      <c r="H125" s="33">
        <f t="shared" ref="H125:H129" si="33">F125+48</f>
        <v>46165</v>
      </c>
      <c r="I125" s="33">
        <f t="shared" ref="I125:I129" si="34">F125+48</f>
        <v>46165</v>
      </c>
      <c r="J125" s="30">
        <f t="shared" ref="J125:J129" si="35">G125+45</f>
        <v>46176</v>
      </c>
      <c r="K125" s="136"/>
    </row>
    <row r="126" spans="2:11" ht="19.5" customHeight="1" x14ac:dyDescent="0.3">
      <c r="B126" s="25" t="str">
        <f>B68</f>
        <v>OOCL CHICAGO</v>
      </c>
      <c r="C126" s="130" t="str">
        <f>C68</f>
        <v>118N</v>
      </c>
      <c r="D126" s="33">
        <f t="shared" si="31"/>
        <v>46119</v>
      </c>
      <c r="E126" s="33">
        <f>E68</f>
        <v>46119</v>
      </c>
      <c r="F126" s="33">
        <f>F68</f>
        <v>46124</v>
      </c>
      <c r="G126" s="33">
        <f t="shared" si="32"/>
        <v>46138</v>
      </c>
      <c r="H126" s="33">
        <f t="shared" si="33"/>
        <v>46172</v>
      </c>
      <c r="I126" s="33">
        <f t="shared" si="34"/>
        <v>46172</v>
      </c>
      <c r="J126" s="30">
        <f t="shared" si="35"/>
        <v>46183</v>
      </c>
      <c r="K126" s="136"/>
    </row>
    <row r="127" spans="2:11" ht="19.5" customHeight="1" x14ac:dyDescent="0.3">
      <c r="B127" s="25" t="str">
        <f>B69</f>
        <v>JOGELA</v>
      </c>
      <c r="C127" s="130" t="str">
        <f>C69</f>
        <v>212N</v>
      </c>
      <c r="D127" s="33">
        <f t="shared" si="31"/>
        <v>46126</v>
      </c>
      <c r="E127" s="33">
        <f>E69</f>
        <v>46126</v>
      </c>
      <c r="F127" s="33">
        <f>F69</f>
        <v>46131</v>
      </c>
      <c r="G127" s="33">
        <f>G117</f>
        <v>46145</v>
      </c>
      <c r="H127" s="33">
        <f t="shared" si="33"/>
        <v>46179</v>
      </c>
      <c r="I127" s="33">
        <f t="shared" si="34"/>
        <v>46179</v>
      </c>
      <c r="J127" s="30">
        <f t="shared" si="35"/>
        <v>46190</v>
      </c>
      <c r="K127" s="136"/>
    </row>
    <row r="128" spans="2:11" ht="19.5" customHeight="1" x14ac:dyDescent="0.3">
      <c r="B128" s="25" t="str">
        <f>B70</f>
        <v>COSCO GENOA</v>
      </c>
      <c r="C128" s="130" t="str">
        <f>C70</f>
        <v>100N</v>
      </c>
      <c r="D128" s="33">
        <f t="shared" si="31"/>
        <v>46133</v>
      </c>
      <c r="E128" s="33">
        <f>E70</f>
        <v>46133</v>
      </c>
      <c r="F128" s="33">
        <f>F70</f>
        <v>46138</v>
      </c>
      <c r="G128" s="33">
        <f>G118</f>
        <v>46152</v>
      </c>
      <c r="H128" s="33">
        <f t="shared" si="33"/>
        <v>46186</v>
      </c>
      <c r="I128" s="33">
        <f t="shared" si="34"/>
        <v>46186</v>
      </c>
      <c r="J128" s="30">
        <f t="shared" si="35"/>
        <v>46197</v>
      </c>
      <c r="K128" s="136"/>
    </row>
    <row r="129" spans="2:11" ht="19.5" customHeight="1" thickBot="1" x14ac:dyDescent="0.35">
      <c r="B129" s="26" t="str">
        <f>B71</f>
        <v>OOCL PANAMA</v>
      </c>
      <c r="C129" s="131" t="str">
        <f>C71</f>
        <v>332N</v>
      </c>
      <c r="D129" s="28">
        <f t="shared" si="31"/>
        <v>46140</v>
      </c>
      <c r="E129" s="28">
        <f>E71</f>
        <v>46140</v>
      </c>
      <c r="F129" s="28">
        <f>F71</f>
        <v>46145</v>
      </c>
      <c r="G129" s="28">
        <f>G119</f>
        <v>46159</v>
      </c>
      <c r="H129" s="28">
        <f t="shared" si="33"/>
        <v>46193</v>
      </c>
      <c r="I129" s="28">
        <f t="shared" si="34"/>
        <v>46193</v>
      </c>
      <c r="J129" s="31">
        <f t="shared" si="35"/>
        <v>46204</v>
      </c>
      <c r="K129" s="136"/>
    </row>
    <row r="130" spans="2:11" ht="19.5" customHeight="1" x14ac:dyDescent="0.3">
      <c r="B130" s="198" t="s">
        <v>105</v>
      </c>
      <c r="C130" s="199"/>
      <c r="D130" s="136"/>
      <c r="E130" s="136"/>
      <c r="F130" s="136"/>
      <c r="G130" s="136"/>
      <c r="H130" s="136"/>
      <c r="I130" s="136"/>
      <c r="J130" s="136"/>
      <c r="K130" s="136"/>
    </row>
    <row r="131" spans="2:11" ht="38.25" customHeight="1" thickBot="1" x14ac:dyDescent="0.55000000000000004">
      <c r="B131" s="219" t="s">
        <v>21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20" t="s">
        <v>3</v>
      </c>
      <c r="C132" s="205" t="s">
        <v>4</v>
      </c>
      <c r="D132" s="174" t="s">
        <v>66</v>
      </c>
      <c r="E132" s="207" t="s">
        <v>5</v>
      </c>
      <c r="F132" s="209" t="s">
        <v>6</v>
      </c>
      <c r="G132" s="209" t="s">
        <v>15</v>
      </c>
      <c r="H132" s="209" t="s">
        <v>68</v>
      </c>
      <c r="I132" s="209" t="s">
        <v>69</v>
      </c>
      <c r="J132" s="211" t="s">
        <v>44</v>
      </c>
      <c r="K132" s="234"/>
    </row>
    <row r="133" spans="2:11" ht="20.100000000000001" customHeight="1" thickBot="1" x14ac:dyDescent="0.3">
      <c r="B133" s="221"/>
      <c r="C133" s="222"/>
      <c r="D133" s="175" t="s">
        <v>27</v>
      </c>
      <c r="E133" s="223"/>
      <c r="F133" s="224"/>
      <c r="G133" s="224"/>
      <c r="H133" s="224"/>
      <c r="I133" s="224"/>
      <c r="J133" s="230"/>
      <c r="K133" s="234"/>
    </row>
    <row r="134" spans="2:11" ht="19.5" customHeight="1" x14ac:dyDescent="0.3">
      <c r="B134" s="25" t="str">
        <f>B66</f>
        <v>OOCL PANAMA</v>
      </c>
      <c r="C134" s="130" t="str">
        <f>C66</f>
        <v>331N</v>
      </c>
      <c r="D134" s="33">
        <f>E134</f>
        <v>46105</v>
      </c>
      <c r="E134" s="33">
        <f>E66</f>
        <v>46105</v>
      </c>
      <c r="F134" s="33">
        <f t="shared" ref="F134:G138" si="36">F124</f>
        <v>46110</v>
      </c>
      <c r="G134" s="33">
        <f t="shared" si="36"/>
        <v>46124</v>
      </c>
      <c r="H134" s="33">
        <f>F134+42</f>
        <v>46152</v>
      </c>
      <c r="I134" s="33">
        <f t="shared" ref="I134:I139" si="37">F134+51</f>
        <v>46161</v>
      </c>
      <c r="J134" s="30">
        <f>F134+51</f>
        <v>46161</v>
      </c>
      <c r="K134" s="136"/>
    </row>
    <row r="135" spans="2:11" ht="19.5" customHeight="1" x14ac:dyDescent="0.3">
      <c r="B135" s="25" t="str">
        <f>B67</f>
        <v>KOTA LAMBAI</v>
      </c>
      <c r="C135" s="130" t="str">
        <f>C67</f>
        <v>185N</v>
      </c>
      <c r="D135" s="33">
        <f t="shared" ref="D135:D139" si="38">E135</f>
        <v>46111</v>
      </c>
      <c r="E135" s="33">
        <f>E67</f>
        <v>46111</v>
      </c>
      <c r="F135" s="33">
        <f t="shared" si="36"/>
        <v>46117</v>
      </c>
      <c r="G135" s="33">
        <f t="shared" si="36"/>
        <v>46131</v>
      </c>
      <c r="H135" s="33">
        <f t="shared" ref="H135:H139" si="39">F135+42</f>
        <v>46159</v>
      </c>
      <c r="I135" s="33">
        <f t="shared" si="37"/>
        <v>46168</v>
      </c>
      <c r="J135" s="30">
        <f>F135+51</f>
        <v>46168</v>
      </c>
      <c r="K135" s="136"/>
    </row>
    <row r="136" spans="2:11" ht="19.5" customHeight="1" x14ac:dyDescent="0.3">
      <c r="B136" s="25" t="str">
        <f>B68</f>
        <v>OOCL CHICAGO</v>
      </c>
      <c r="C136" s="130" t="str">
        <f>C68</f>
        <v>118N</v>
      </c>
      <c r="D136" s="33">
        <f t="shared" si="38"/>
        <v>46119</v>
      </c>
      <c r="E136" s="33">
        <f>E68</f>
        <v>46119</v>
      </c>
      <c r="F136" s="33">
        <f t="shared" si="36"/>
        <v>46124</v>
      </c>
      <c r="G136" s="33">
        <f t="shared" si="36"/>
        <v>46138</v>
      </c>
      <c r="H136" s="33">
        <f t="shared" si="39"/>
        <v>46166</v>
      </c>
      <c r="I136" s="33">
        <f t="shared" si="37"/>
        <v>46175</v>
      </c>
      <c r="J136" s="30">
        <f>F136+51</f>
        <v>46175</v>
      </c>
      <c r="K136" s="136"/>
    </row>
    <row r="137" spans="2:11" ht="19.5" customHeight="1" x14ac:dyDescent="0.3">
      <c r="B137" s="25" t="str">
        <f>B69</f>
        <v>JOGELA</v>
      </c>
      <c r="C137" s="130" t="str">
        <f>C69</f>
        <v>212N</v>
      </c>
      <c r="D137" s="33">
        <f t="shared" si="38"/>
        <v>46126</v>
      </c>
      <c r="E137" s="33">
        <f>E69</f>
        <v>46126</v>
      </c>
      <c r="F137" s="33">
        <f t="shared" si="36"/>
        <v>46131</v>
      </c>
      <c r="G137" s="33">
        <f t="shared" si="36"/>
        <v>46145</v>
      </c>
      <c r="H137" s="33">
        <f t="shared" si="39"/>
        <v>46173</v>
      </c>
      <c r="I137" s="33">
        <f t="shared" si="37"/>
        <v>46182</v>
      </c>
      <c r="J137" s="30">
        <f t="shared" ref="J137:J139" si="40">F137+51</f>
        <v>46182</v>
      </c>
      <c r="K137" s="136"/>
    </row>
    <row r="138" spans="2:11" ht="19.5" customHeight="1" x14ac:dyDescent="0.3">
      <c r="B138" s="25" t="str">
        <f>B70</f>
        <v>COSCO GENOA</v>
      </c>
      <c r="C138" s="130" t="str">
        <f>C70</f>
        <v>100N</v>
      </c>
      <c r="D138" s="33">
        <f t="shared" si="38"/>
        <v>46133</v>
      </c>
      <c r="E138" s="33">
        <f>E70</f>
        <v>46133</v>
      </c>
      <c r="F138" s="33">
        <f t="shared" si="36"/>
        <v>46138</v>
      </c>
      <c r="G138" s="33">
        <f t="shared" si="36"/>
        <v>46152</v>
      </c>
      <c r="H138" s="33">
        <f t="shared" si="39"/>
        <v>46180</v>
      </c>
      <c r="I138" s="33">
        <f t="shared" si="37"/>
        <v>46189</v>
      </c>
      <c r="J138" s="30">
        <f t="shared" si="40"/>
        <v>46189</v>
      </c>
      <c r="K138" s="136"/>
    </row>
    <row r="139" spans="2:11" ht="19.5" customHeight="1" thickBot="1" x14ac:dyDescent="0.35">
      <c r="B139" s="26" t="str">
        <f>B71</f>
        <v>OOCL PANAMA</v>
      </c>
      <c r="C139" s="131" t="str">
        <f>C71</f>
        <v>332N</v>
      </c>
      <c r="D139" s="28">
        <f t="shared" si="38"/>
        <v>46140</v>
      </c>
      <c r="E139" s="28">
        <f>E71</f>
        <v>46140</v>
      </c>
      <c r="F139" s="28">
        <f t="shared" ref="F139:G139" si="41">F129</f>
        <v>46145</v>
      </c>
      <c r="G139" s="28">
        <f t="shared" si="41"/>
        <v>46159</v>
      </c>
      <c r="H139" s="28">
        <f t="shared" si="39"/>
        <v>46187</v>
      </c>
      <c r="I139" s="28">
        <f t="shared" si="37"/>
        <v>46196</v>
      </c>
      <c r="J139" s="31">
        <f t="shared" si="40"/>
        <v>46196</v>
      </c>
      <c r="K139" s="136"/>
    </row>
    <row r="140" spans="2:11" ht="20.25" customHeight="1" x14ac:dyDescent="0.3">
      <c r="B140" s="198" t="s">
        <v>105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36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20" t="s">
        <v>3</v>
      </c>
      <c r="C151" s="205" t="s">
        <v>4</v>
      </c>
      <c r="D151" s="174" t="s">
        <v>66</v>
      </c>
      <c r="E151" s="207" t="s">
        <v>5</v>
      </c>
      <c r="F151" s="209" t="s">
        <v>6</v>
      </c>
      <c r="G151" s="209" t="s">
        <v>23</v>
      </c>
      <c r="H151" s="209" t="s">
        <v>24</v>
      </c>
      <c r="I151" s="211" t="s">
        <v>25</v>
      </c>
      <c r="J151" s="234"/>
    </row>
    <row r="152" spans="2:10" ht="25.5" customHeight="1" thickBot="1" x14ac:dyDescent="0.3">
      <c r="B152" s="221"/>
      <c r="C152" s="222"/>
      <c r="D152" s="175" t="s">
        <v>27</v>
      </c>
      <c r="E152" s="223"/>
      <c r="F152" s="224"/>
      <c r="G152" s="224"/>
      <c r="H152" s="224"/>
      <c r="I152" s="230"/>
      <c r="J152" s="234"/>
    </row>
    <row r="153" spans="2:10" ht="19.5" customHeight="1" x14ac:dyDescent="0.3">
      <c r="B153" s="78" t="s">
        <v>76</v>
      </c>
      <c r="C153" s="137">
        <v>2607</v>
      </c>
      <c r="D153" s="83">
        <f t="shared" ref="D153:D156" si="42">E153</f>
        <v>46111</v>
      </c>
      <c r="E153" s="83">
        <v>46111</v>
      </c>
      <c r="F153" s="83">
        <v>46120</v>
      </c>
      <c r="G153" s="83">
        <v>46126</v>
      </c>
      <c r="H153" s="152" t="s">
        <v>53</v>
      </c>
      <c r="I153" s="138" t="s">
        <v>53</v>
      </c>
      <c r="J153" s="67"/>
    </row>
    <row r="154" spans="2:10" ht="19.5" customHeight="1" x14ac:dyDescent="0.3">
      <c r="B154" s="78" t="s">
        <v>82</v>
      </c>
      <c r="C154" s="137">
        <v>2607</v>
      </c>
      <c r="D154" s="83">
        <f t="shared" si="42"/>
        <v>46120</v>
      </c>
      <c r="E154" s="83">
        <v>46120</v>
      </c>
      <c r="F154" s="83">
        <v>46127</v>
      </c>
      <c r="G154" s="83">
        <v>46133</v>
      </c>
      <c r="H154" s="152">
        <f>G154+17</f>
        <v>46150</v>
      </c>
      <c r="I154" s="138">
        <f>(G154+18)</f>
        <v>46151</v>
      </c>
      <c r="J154" s="67"/>
    </row>
    <row r="155" spans="2:10" ht="19.5" customHeight="1" x14ac:dyDescent="0.3">
      <c r="B155" s="78" t="s">
        <v>79</v>
      </c>
      <c r="C155" s="137">
        <v>2607</v>
      </c>
      <c r="D155" s="83">
        <f t="shared" si="42"/>
        <v>46134</v>
      </c>
      <c r="E155" s="83">
        <v>46134</v>
      </c>
      <c r="F155" s="83">
        <v>46134</v>
      </c>
      <c r="G155" s="83">
        <v>46140</v>
      </c>
      <c r="H155" s="152" t="s">
        <v>53</v>
      </c>
      <c r="I155" s="138" t="s">
        <v>53</v>
      </c>
      <c r="J155" s="67"/>
    </row>
    <row r="156" spans="2:10" ht="19.5" customHeight="1" x14ac:dyDescent="0.3">
      <c r="B156" s="78" t="s">
        <v>85</v>
      </c>
      <c r="C156" s="301">
        <v>2607</v>
      </c>
      <c r="D156" s="302">
        <f t="shared" si="42"/>
        <v>46134</v>
      </c>
      <c r="E156" s="302">
        <v>46134</v>
      </c>
      <c r="F156" s="302">
        <v>46141</v>
      </c>
      <c r="G156" s="302">
        <v>46147</v>
      </c>
      <c r="H156" s="303">
        <f>F156+17</f>
        <v>46158</v>
      </c>
      <c r="I156" s="138">
        <f>F156+18</f>
        <v>46159</v>
      </c>
      <c r="J156" s="67"/>
    </row>
    <row r="157" spans="2:10" ht="19.5" customHeight="1" x14ac:dyDescent="0.3">
      <c r="B157" s="78" t="s">
        <v>76</v>
      </c>
      <c r="C157" s="137">
        <v>2609</v>
      </c>
      <c r="D157" s="83">
        <f>E157</f>
        <v>46141</v>
      </c>
      <c r="E157" s="83">
        <v>46141</v>
      </c>
      <c r="F157" s="83">
        <v>46148</v>
      </c>
      <c r="G157" s="83">
        <v>46154</v>
      </c>
      <c r="H157" s="152" t="s">
        <v>53</v>
      </c>
      <c r="I157" s="138" t="s">
        <v>53</v>
      </c>
      <c r="J157" s="67"/>
    </row>
    <row r="158" spans="2:10" ht="19.5" customHeight="1" x14ac:dyDescent="0.3">
      <c r="B158" s="78" t="s">
        <v>82</v>
      </c>
      <c r="C158" s="137">
        <v>2609</v>
      </c>
      <c r="D158" s="83">
        <f>E158</f>
        <v>46148</v>
      </c>
      <c r="E158" s="83">
        <v>46148</v>
      </c>
      <c r="F158" s="83">
        <v>46155</v>
      </c>
      <c r="G158" s="83">
        <v>46161</v>
      </c>
      <c r="H158" s="303">
        <f>G158+17</f>
        <v>46178</v>
      </c>
      <c r="I158" s="138">
        <f>H158+1</f>
        <v>46179</v>
      </c>
      <c r="J158" s="67"/>
    </row>
    <row r="159" spans="2:10" ht="19.5" customHeight="1" x14ac:dyDescent="0.3">
      <c r="B159" s="78" t="s">
        <v>79</v>
      </c>
      <c r="C159" s="137">
        <v>2609</v>
      </c>
      <c r="D159" s="83">
        <f>E159</f>
        <v>46155</v>
      </c>
      <c r="E159" s="83">
        <v>46155</v>
      </c>
      <c r="F159" s="83">
        <v>46162</v>
      </c>
      <c r="G159" s="83">
        <v>46168</v>
      </c>
      <c r="H159" s="152" t="s">
        <v>53</v>
      </c>
      <c r="I159" s="138" t="s">
        <v>53</v>
      </c>
      <c r="J159" s="67"/>
    </row>
    <row r="160" spans="2:10" ht="19.5" customHeight="1" thickBot="1" x14ac:dyDescent="0.35">
      <c r="B160" s="77" t="s">
        <v>85</v>
      </c>
      <c r="C160" s="32">
        <v>2609</v>
      </c>
      <c r="D160" s="18">
        <f>E160</f>
        <v>46162</v>
      </c>
      <c r="E160" s="18">
        <v>46162</v>
      </c>
      <c r="F160" s="18">
        <v>46169</v>
      </c>
      <c r="G160" s="18">
        <v>46175</v>
      </c>
      <c r="H160" s="187">
        <f>G160+17</f>
        <v>46192</v>
      </c>
      <c r="I160" s="188">
        <f>H160+1</f>
        <v>46193</v>
      </c>
      <c r="J160" s="67"/>
    </row>
    <row r="161" spans="2:10" ht="19.5" customHeight="1" x14ac:dyDescent="0.3">
      <c r="B161" s="200" t="s">
        <v>104</v>
      </c>
      <c r="C161" s="201"/>
      <c r="D161" s="67"/>
      <c r="E161" s="67"/>
      <c r="F161" s="67"/>
      <c r="G161" s="67"/>
      <c r="H161" s="202"/>
      <c r="I161" s="202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59"/>
      <c r="G185" s="259"/>
      <c r="H185" s="259"/>
      <c r="I185" s="259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58"/>
      <c r="G189" s="258"/>
      <c r="H189" s="258"/>
      <c r="I189" s="258"/>
    </row>
    <row r="190" spans="2:9" ht="18" customHeight="1" x14ac:dyDescent="0.25">
      <c r="B190" s="6"/>
      <c r="C190" s="6"/>
      <c r="D190" s="6"/>
      <c r="E190" s="7"/>
      <c r="F190" s="258"/>
      <c r="G190" s="258"/>
      <c r="H190" s="258"/>
      <c r="I190" s="25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topLeftCell="A82" zoomScaleNormal="100" zoomScaleSheetLayoutView="100" workbookViewId="0">
      <selection activeCell="B62" sqref="B62:I67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35" t="s">
        <v>26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6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6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9" t="s">
        <v>2</v>
      </c>
      <c r="C10" s="219"/>
      <c r="D10" s="219"/>
      <c r="E10" s="219"/>
      <c r="F10" s="219"/>
      <c r="G10" s="219"/>
      <c r="H10" s="219"/>
      <c r="I10" s="219"/>
      <c r="J10" s="11"/>
      <c r="K10" s="8"/>
      <c r="L10" s="8"/>
    </row>
    <row r="11" spans="1:16" ht="12.75" customHeight="1" thickBot="1" x14ac:dyDescent="0.3">
      <c r="B11" s="251" t="s">
        <v>3</v>
      </c>
      <c r="C11" s="253" t="s">
        <v>4</v>
      </c>
      <c r="D11" s="253" t="s">
        <v>64</v>
      </c>
      <c r="E11" s="253" t="s">
        <v>67</v>
      </c>
      <c r="F11" s="267" t="s">
        <v>5</v>
      </c>
      <c r="G11" s="267" t="s">
        <v>28</v>
      </c>
      <c r="H11" s="267" t="s">
        <v>7</v>
      </c>
      <c r="I11" s="267" t="s">
        <v>55</v>
      </c>
      <c r="J11" s="267" t="s">
        <v>41</v>
      </c>
      <c r="K11" s="267" t="s">
        <v>54</v>
      </c>
      <c r="L11" s="267" t="s">
        <v>46</v>
      </c>
      <c r="M11" s="267" t="s">
        <v>56</v>
      </c>
      <c r="N11" s="229"/>
      <c r="O11" s="9"/>
      <c r="P11" s="10"/>
    </row>
    <row r="12" spans="1:16" ht="25.5" customHeight="1" thickBot="1" x14ac:dyDescent="0.3">
      <c r="B12" s="263"/>
      <c r="C12" s="264"/>
      <c r="D12" s="261"/>
      <c r="E12" s="261"/>
      <c r="F12" s="268"/>
      <c r="G12" s="268"/>
      <c r="H12" s="268"/>
      <c r="I12" s="268"/>
      <c r="J12" s="268"/>
      <c r="K12" s="268"/>
      <c r="L12" s="268"/>
      <c r="M12" s="268"/>
      <c r="N12" s="229"/>
      <c r="O12" s="10"/>
      <c r="P12" s="10"/>
    </row>
    <row r="13" spans="1:16" s="14" customFormat="1" ht="19.350000000000001" customHeight="1" x14ac:dyDescent="0.25">
      <c r="A13" s="69"/>
      <c r="B13" s="94" t="s">
        <v>80</v>
      </c>
      <c r="C13" s="167" t="s">
        <v>93</v>
      </c>
      <c r="D13" s="140">
        <f t="shared" ref="D13:D19" si="0">F13-7</f>
        <v>46100</v>
      </c>
      <c r="E13" s="140">
        <f t="shared" ref="E13:E19" si="1">F13</f>
        <v>46107</v>
      </c>
      <c r="F13" s="140">
        <v>46107</v>
      </c>
      <c r="G13" s="140">
        <v>46114</v>
      </c>
      <c r="H13" s="140">
        <v>46134</v>
      </c>
      <c r="I13" s="125">
        <f t="shared" ref="I13:I18" si="2">G13+28</f>
        <v>46142</v>
      </c>
      <c r="J13" s="125">
        <f t="shared" ref="J13:J19" si="3">(G13+28)</f>
        <v>46142</v>
      </c>
      <c r="K13" s="125">
        <f>G13+29</f>
        <v>46143</v>
      </c>
      <c r="L13" s="125">
        <f>(G13+30)</f>
        <v>46144</v>
      </c>
      <c r="M13" s="141">
        <f>(H13+30)</f>
        <v>46164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74</v>
      </c>
      <c r="C14" s="167" t="s">
        <v>100</v>
      </c>
      <c r="D14" s="140">
        <f t="shared" si="0"/>
        <v>46104</v>
      </c>
      <c r="E14" s="140">
        <f t="shared" si="1"/>
        <v>46111</v>
      </c>
      <c r="F14" s="140">
        <v>46111</v>
      </c>
      <c r="G14" s="140">
        <v>46119</v>
      </c>
      <c r="H14" s="140">
        <v>46141</v>
      </c>
      <c r="I14" s="140">
        <f t="shared" si="2"/>
        <v>46147</v>
      </c>
      <c r="J14" s="140">
        <f t="shared" si="3"/>
        <v>46147</v>
      </c>
      <c r="K14" s="140">
        <f t="shared" ref="K14:K19" si="4">G14+29</f>
        <v>46148</v>
      </c>
      <c r="L14" s="140">
        <f t="shared" ref="L14:L19" si="5">(G14+30)</f>
        <v>46149</v>
      </c>
      <c r="M14" s="95">
        <f t="shared" ref="M14:M19" si="6">(H14+30)</f>
        <v>46171</v>
      </c>
      <c r="N14" s="12"/>
      <c r="O14" s="13"/>
      <c r="P14" s="10"/>
    </row>
    <row r="15" spans="1:16" s="14" customFormat="1" ht="19.5" customHeight="1" x14ac:dyDescent="0.25">
      <c r="A15" s="69"/>
      <c r="B15" s="94" t="s">
        <v>107</v>
      </c>
      <c r="C15" s="167" t="s">
        <v>108</v>
      </c>
      <c r="D15" s="140">
        <f t="shared" si="0"/>
        <v>46115</v>
      </c>
      <c r="E15" s="140">
        <f t="shared" si="1"/>
        <v>46122</v>
      </c>
      <c r="F15" s="140">
        <v>46122</v>
      </c>
      <c r="G15" s="140">
        <v>46129</v>
      </c>
      <c r="H15" s="140">
        <v>46148</v>
      </c>
      <c r="I15" s="140">
        <f t="shared" si="2"/>
        <v>46157</v>
      </c>
      <c r="J15" s="140">
        <f t="shared" si="3"/>
        <v>46157</v>
      </c>
      <c r="K15" s="140">
        <f t="shared" si="4"/>
        <v>46158</v>
      </c>
      <c r="L15" s="140">
        <f t="shared" si="5"/>
        <v>46159</v>
      </c>
      <c r="M15" s="95">
        <f t="shared" si="6"/>
        <v>46178</v>
      </c>
      <c r="N15" s="12"/>
      <c r="O15" s="13"/>
      <c r="P15" s="13"/>
    </row>
    <row r="16" spans="1:16" s="14" customFormat="1" ht="19.5" customHeight="1" x14ac:dyDescent="0.25">
      <c r="A16" s="69"/>
      <c r="B16" s="94" t="s">
        <v>98</v>
      </c>
      <c r="C16" s="167" t="s">
        <v>109</v>
      </c>
      <c r="D16" s="140">
        <f t="shared" si="0"/>
        <v>46126</v>
      </c>
      <c r="E16" s="140">
        <f t="shared" si="1"/>
        <v>46133</v>
      </c>
      <c r="F16" s="140">
        <v>46133</v>
      </c>
      <c r="G16" s="140">
        <v>46140</v>
      </c>
      <c r="H16" s="140">
        <v>46162</v>
      </c>
      <c r="I16" s="140">
        <f t="shared" si="2"/>
        <v>46168</v>
      </c>
      <c r="J16" s="140">
        <f t="shared" si="3"/>
        <v>46168</v>
      </c>
      <c r="K16" s="140">
        <f t="shared" si="4"/>
        <v>46169</v>
      </c>
      <c r="L16" s="140">
        <f t="shared" si="5"/>
        <v>46170</v>
      </c>
      <c r="M16" s="95">
        <f t="shared" si="6"/>
        <v>46192</v>
      </c>
      <c r="N16" s="12"/>
      <c r="O16" s="13"/>
      <c r="P16" s="13"/>
    </row>
    <row r="17" spans="1:16" s="14" customFormat="1" ht="19.5" customHeight="1" x14ac:dyDescent="0.25">
      <c r="A17" s="69"/>
      <c r="B17" s="94" t="s">
        <v>84</v>
      </c>
      <c r="C17" s="167" t="s">
        <v>133</v>
      </c>
      <c r="D17" s="140">
        <f t="shared" si="0"/>
        <v>46133</v>
      </c>
      <c r="E17" s="140">
        <f t="shared" si="1"/>
        <v>46140</v>
      </c>
      <c r="F17" s="140">
        <v>46140</v>
      </c>
      <c r="G17" s="140">
        <v>46147</v>
      </c>
      <c r="H17" s="140">
        <v>46169</v>
      </c>
      <c r="I17" s="140">
        <f t="shared" si="2"/>
        <v>46175</v>
      </c>
      <c r="J17" s="140">
        <f t="shared" si="3"/>
        <v>46175</v>
      </c>
      <c r="K17" s="140">
        <f t="shared" si="4"/>
        <v>46176</v>
      </c>
      <c r="L17" s="140">
        <f t="shared" si="5"/>
        <v>46177</v>
      </c>
      <c r="M17" s="95">
        <f t="shared" si="6"/>
        <v>46199</v>
      </c>
      <c r="N17" s="12"/>
      <c r="O17" s="13"/>
      <c r="P17" s="13"/>
    </row>
    <row r="18" spans="1:16" s="14" customFormat="1" ht="19.5" customHeight="1" x14ac:dyDescent="0.25">
      <c r="A18" s="69"/>
      <c r="B18" s="94" t="s">
        <v>72</v>
      </c>
      <c r="C18" s="167" t="s">
        <v>134</v>
      </c>
      <c r="D18" s="140">
        <f t="shared" si="0"/>
        <v>46140</v>
      </c>
      <c r="E18" s="140">
        <f t="shared" si="1"/>
        <v>46147</v>
      </c>
      <c r="F18" s="140">
        <v>46147</v>
      </c>
      <c r="G18" s="140">
        <v>46154</v>
      </c>
      <c r="H18" s="140">
        <v>46176</v>
      </c>
      <c r="I18" s="140">
        <f t="shared" si="2"/>
        <v>46182</v>
      </c>
      <c r="J18" s="140">
        <f>(G18+28)</f>
        <v>46182</v>
      </c>
      <c r="K18" s="140">
        <f>G18+29</f>
        <v>46183</v>
      </c>
      <c r="L18" s="140">
        <f t="shared" si="5"/>
        <v>46184</v>
      </c>
      <c r="M18" s="95">
        <f>(H18+30)</f>
        <v>46206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80</v>
      </c>
      <c r="C19" s="156" t="s">
        <v>135</v>
      </c>
      <c r="D19" s="98">
        <f t="shared" si="0"/>
        <v>46147</v>
      </c>
      <c r="E19" s="98">
        <f t="shared" si="1"/>
        <v>46154</v>
      </c>
      <c r="F19" s="98">
        <v>46154</v>
      </c>
      <c r="G19" s="98">
        <v>46161</v>
      </c>
      <c r="H19" s="98">
        <v>46190</v>
      </c>
      <c r="I19" s="98">
        <f t="shared" ref="I19" si="7">G19+28</f>
        <v>46189</v>
      </c>
      <c r="J19" s="98">
        <f t="shared" si="3"/>
        <v>46189</v>
      </c>
      <c r="K19" s="98">
        <f t="shared" si="4"/>
        <v>46190</v>
      </c>
      <c r="L19" s="98">
        <f t="shared" si="5"/>
        <v>46191</v>
      </c>
      <c r="M19" s="99">
        <f t="shared" si="6"/>
        <v>46220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9" t="s">
        <v>29</v>
      </c>
      <c r="C21" s="219"/>
      <c r="D21" s="219"/>
      <c r="E21" s="219"/>
      <c r="F21" s="219"/>
      <c r="G21" s="219"/>
      <c r="H21" s="219"/>
      <c r="I21" s="11"/>
      <c r="J21" s="11"/>
      <c r="K21" s="11"/>
      <c r="L21" s="11"/>
    </row>
    <row r="22" spans="1:16" ht="19.5" customHeight="1" thickBot="1" x14ac:dyDescent="0.25">
      <c r="B22" s="262" t="s">
        <v>3</v>
      </c>
      <c r="C22" s="205" t="s">
        <v>4</v>
      </c>
      <c r="D22" s="253" t="s">
        <v>64</v>
      </c>
      <c r="E22" s="253" t="s">
        <v>67</v>
      </c>
      <c r="F22" s="211" t="s">
        <v>27</v>
      </c>
      <c r="G22" s="211" t="s">
        <v>28</v>
      </c>
      <c r="H22" s="211" t="s">
        <v>9</v>
      </c>
      <c r="I22" s="11"/>
      <c r="J22" s="11"/>
      <c r="K22" s="11"/>
      <c r="L22" s="11"/>
    </row>
    <row r="23" spans="1:16" ht="18.75" thickBot="1" x14ac:dyDescent="0.25">
      <c r="B23" s="263"/>
      <c r="C23" s="264"/>
      <c r="D23" s="261"/>
      <c r="E23" s="261"/>
      <c r="F23" s="265"/>
      <c r="G23" s="265"/>
      <c r="H23" s="265"/>
      <c r="I23" s="11"/>
      <c r="J23" s="11"/>
      <c r="K23" s="11"/>
      <c r="L23" s="11"/>
    </row>
    <row r="24" spans="1:16" ht="19.5" customHeight="1" x14ac:dyDescent="0.25">
      <c r="B24" s="103" t="s">
        <v>102</v>
      </c>
      <c r="C24" s="112" t="s">
        <v>92</v>
      </c>
      <c r="D24" s="113">
        <f>F24-7</f>
        <v>46097</v>
      </c>
      <c r="E24" s="113">
        <f>F24</f>
        <v>46104</v>
      </c>
      <c r="F24" s="113">
        <v>46104</v>
      </c>
      <c r="G24" s="113">
        <v>46111</v>
      </c>
      <c r="H24" s="104">
        <v>46131</v>
      </c>
      <c r="I24" s="12"/>
      <c r="J24" s="11"/>
      <c r="K24" s="11"/>
      <c r="L24" s="11"/>
    </row>
    <row r="25" spans="1:16" ht="19.5" customHeight="1" x14ac:dyDescent="0.25">
      <c r="B25" s="103" t="s">
        <v>131</v>
      </c>
      <c r="C25" s="112" t="s">
        <v>132</v>
      </c>
      <c r="D25" s="113">
        <f>F25-7</f>
        <v>46104</v>
      </c>
      <c r="E25" s="113">
        <f>F25</f>
        <v>46111</v>
      </c>
      <c r="F25" s="113">
        <v>46111</v>
      </c>
      <c r="G25" s="113">
        <v>46118</v>
      </c>
      <c r="H25" s="104">
        <v>46138</v>
      </c>
      <c r="I25" s="180"/>
      <c r="J25" s="11"/>
      <c r="K25" s="11"/>
      <c r="L25" s="11"/>
    </row>
    <row r="26" spans="1:16" ht="19.5" customHeight="1" thickBot="1" x14ac:dyDescent="0.3">
      <c r="B26" s="105" t="s">
        <v>87</v>
      </c>
      <c r="C26" s="106" t="s">
        <v>88</v>
      </c>
      <c r="D26" s="107">
        <f>F26-7</f>
        <v>46112</v>
      </c>
      <c r="E26" s="107">
        <f>F26</f>
        <v>46119</v>
      </c>
      <c r="F26" s="107">
        <v>46119</v>
      </c>
      <c r="G26" s="107">
        <v>46125</v>
      </c>
      <c r="H26" s="108">
        <v>46145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60"/>
      <c r="C28" s="260"/>
      <c r="D28" s="260"/>
      <c r="E28" s="260"/>
      <c r="F28" s="260"/>
      <c r="G28" s="260"/>
      <c r="H28" s="260"/>
      <c r="I28" s="260"/>
      <c r="J28" s="23"/>
      <c r="K28" s="11"/>
      <c r="L28" s="8"/>
    </row>
    <row r="29" spans="1:16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6" ht="12.75" customHeight="1" thickBot="1" x14ac:dyDescent="0.3">
      <c r="B30" s="262" t="s">
        <v>3</v>
      </c>
      <c r="C30" s="205" t="s">
        <v>4</v>
      </c>
      <c r="D30" s="253" t="s">
        <v>64</v>
      </c>
      <c r="E30" s="253" t="s">
        <v>67</v>
      </c>
      <c r="F30" s="211" t="s">
        <v>27</v>
      </c>
      <c r="G30" s="211" t="s">
        <v>28</v>
      </c>
      <c r="H30" s="211" t="s">
        <v>15</v>
      </c>
      <c r="I30" s="211" t="s">
        <v>13</v>
      </c>
      <c r="J30" s="211" t="s">
        <v>49</v>
      </c>
      <c r="K30" s="211" t="s">
        <v>16</v>
      </c>
      <c r="L30" s="211" t="s">
        <v>17</v>
      </c>
      <c r="M30" s="8"/>
    </row>
    <row r="31" spans="1:16" ht="25.5" customHeight="1" thickBot="1" x14ac:dyDescent="0.3">
      <c r="B31" s="263"/>
      <c r="C31" s="264"/>
      <c r="D31" s="261"/>
      <c r="E31" s="261"/>
      <c r="F31" s="265"/>
      <c r="G31" s="265"/>
      <c r="H31" s="265"/>
      <c r="I31" s="265"/>
      <c r="J31" s="265"/>
      <c r="K31" s="265"/>
      <c r="L31" s="265"/>
      <c r="M31" s="8"/>
    </row>
    <row r="32" spans="1:16" s="117" customFormat="1" ht="19.5" customHeight="1" x14ac:dyDescent="0.3">
      <c r="A32" s="119"/>
      <c r="B32" s="21" t="s">
        <v>37</v>
      </c>
      <c r="C32" s="164" t="s">
        <v>89</v>
      </c>
      <c r="D32" s="83">
        <f t="shared" ref="D32" si="8">F32-7</f>
        <v>46098</v>
      </c>
      <c r="E32" s="83">
        <f t="shared" ref="E32" si="9">F32</f>
        <v>46105</v>
      </c>
      <c r="F32" s="33">
        <v>46105</v>
      </c>
      <c r="G32" s="33">
        <v>46112</v>
      </c>
      <c r="H32" s="33">
        <v>46122</v>
      </c>
      <c r="I32" s="33">
        <f t="shared" ref="I32" si="10">G32+22</f>
        <v>46134</v>
      </c>
      <c r="J32" s="33">
        <f t="shared" ref="J32" si="11">G32+27</f>
        <v>46139</v>
      </c>
      <c r="K32" s="33">
        <f t="shared" ref="K32" si="12">G32+25</f>
        <v>46137</v>
      </c>
      <c r="L32" s="30">
        <f t="shared" ref="L32" si="13">G32+28</f>
        <v>46140</v>
      </c>
      <c r="M32" s="118"/>
    </row>
    <row r="33" spans="1:12" ht="19.5" customHeight="1" x14ac:dyDescent="0.3">
      <c r="A33" s="70"/>
      <c r="B33" s="21" t="s">
        <v>39</v>
      </c>
      <c r="C33" s="164" t="s">
        <v>92</v>
      </c>
      <c r="D33" s="83">
        <f t="shared" ref="D33:D38" si="14">F33-7</f>
        <v>46106</v>
      </c>
      <c r="E33" s="83">
        <f t="shared" ref="E33:E38" si="15">F33</f>
        <v>46113</v>
      </c>
      <c r="F33" s="33">
        <v>46113</v>
      </c>
      <c r="G33" s="33">
        <v>46122</v>
      </c>
      <c r="H33" s="33">
        <v>46136</v>
      </c>
      <c r="I33" s="33">
        <f t="shared" ref="I33:I38" si="16">G33+22</f>
        <v>46144</v>
      </c>
      <c r="J33" s="33">
        <f t="shared" ref="J33:J38" si="17">G33+27</f>
        <v>46149</v>
      </c>
      <c r="K33" s="33">
        <f t="shared" ref="K33:K38" si="18">G33+25</f>
        <v>46147</v>
      </c>
      <c r="L33" s="30">
        <f t="shared" ref="L33:L38" si="19">G33+28</f>
        <v>46150</v>
      </c>
    </row>
    <row r="34" spans="1:12" ht="19.5" customHeight="1" x14ac:dyDescent="0.3">
      <c r="A34" s="70"/>
      <c r="B34" s="21" t="s">
        <v>75</v>
      </c>
      <c r="C34" s="164" t="s">
        <v>103</v>
      </c>
      <c r="D34" s="83">
        <f t="shared" si="14"/>
        <v>46115</v>
      </c>
      <c r="E34" s="83">
        <f t="shared" si="15"/>
        <v>46122</v>
      </c>
      <c r="F34" s="33">
        <v>46122</v>
      </c>
      <c r="G34" s="33">
        <v>46129</v>
      </c>
      <c r="H34" s="33">
        <v>46143</v>
      </c>
      <c r="I34" s="33">
        <f t="shared" si="16"/>
        <v>46151</v>
      </c>
      <c r="J34" s="33">
        <f t="shared" si="17"/>
        <v>46156</v>
      </c>
      <c r="K34" s="33">
        <f t="shared" si="18"/>
        <v>46154</v>
      </c>
      <c r="L34" s="30">
        <f t="shared" si="19"/>
        <v>46157</v>
      </c>
    </row>
    <row r="35" spans="1:12" ht="19.5" customHeight="1" x14ac:dyDescent="0.3">
      <c r="A35" s="70"/>
      <c r="B35" s="21" t="s">
        <v>73</v>
      </c>
      <c r="C35" s="164" t="s">
        <v>99</v>
      </c>
      <c r="D35" s="83">
        <f t="shared" si="14"/>
        <v>46125</v>
      </c>
      <c r="E35" s="83">
        <f t="shared" si="15"/>
        <v>46132</v>
      </c>
      <c r="F35" s="33">
        <v>46132</v>
      </c>
      <c r="G35" s="33">
        <v>46138</v>
      </c>
      <c r="H35" s="33">
        <v>46150</v>
      </c>
      <c r="I35" s="33">
        <f t="shared" si="16"/>
        <v>46160</v>
      </c>
      <c r="J35" s="33">
        <f t="shared" si="17"/>
        <v>46165</v>
      </c>
      <c r="K35" s="33">
        <f t="shared" si="18"/>
        <v>46163</v>
      </c>
      <c r="L35" s="30">
        <f t="shared" si="19"/>
        <v>46166</v>
      </c>
    </row>
    <row r="36" spans="1:12" ht="19.5" customHeight="1" x14ac:dyDescent="0.3">
      <c r="A36" s="70"/>
      <c r="B36" s="21" t="s">
        <v>37</v>
      </c>
      <c r="C36" s="164" t="s">
        <v>129</v>
      </c>
      <c r="D36" s="83">
        <f t="shared" si="14"/>
        <v>46128</v>
      </c>
      <c r="E36" s="83">
        <f t="shared" si="15"/>
        <v>46135</v>
      </c>
      <c r="F36" s="33">
        <v>46135</v>
      </c>
      <c r="G36" s="33">
        <v>46143</v>
      </c>
      <c r="H36" s="33">
        <v>46157</v>
      </c>
      <c r="I36" s="33">
        <f t="shared" si="16"/>
        <v>46165</v>
      </c>
      <c r="J36" s="33">
        <f t="shared" si="17"/>
        <v>46170</v>
      </c>
      <c r="K36" s="33">
        <f t="shared" si="18"/>
        <v>46168</v>
      </c>
      <c r="L36" s="30">
        <f t="shared" si="19"/>
        <v>46171</v>
      </c>
    </row>
    <row r="37" spans="1:12" ht="19.5" customHeight="1" x14ac:dyDescent="0.3">
      <c r="A37" s="70"/>
      <c r="B37" s="21" t="s">
        <v>52</v>
      </c>
      <c r="C37" s="164" t="s">
        <v>130</v>
      </c>
      <c r="D37" s="83">
        <f t="shared" si="14"/>
        <v>46136</v>
      </c>
      <c r="E37" s="83">
        <f t="shared" si="15"/>
        <v>46143</v>
      </c>
      <c r="F37" s="33">
        <v>46143</v>
      </c>
      <c r="G37" s="33">
        <v>46150</v>
      </c>
      <c r="H37" s="33">
        <v>46164</v>
      </c>
      <c r="I37" s="33">
        <f t="shared" si="16"/>
        <v>46172</v>
      </c>
      <c r="J37" s="33">
        <f t="shared" si="17"/>
        <v>46177</v>
      </c>
      <c r="K37" s="33">
        <f t="shared" si="18"/>
        <v>46175</v>
      </c>
      <c r="L37" s="30">
        <f t="shared" si="19"/>
        <v>46178</v>
      </c>
    </row>
    <row r="38" spans="1:12" ht="19.5" customHeight="1" thickBot="1" x14ac:dyDescent="0.35">
      <c r="A38" s="70"/>
      <c r="B38" s="22" t="s">
        <v>39</v>
      </c>
      <c r="C38" s="165" t="s">
        <v>136</v>
      </c>
      <c r="D38" s="18">
        <f t="shared" si="14"/>
        <v>46143</v>
      </c>
      <c r="E38" s="18">
        <f t="shared" si="15"/>
        <v>46150</v>
      </c>
      <c r="F38" s="28">
        <v>46150</v>
      </c>
      <c r="G38" s="28">
        <v>46157</v>
      </c>
      <c r="H38" s="28">
        <v>46171</v>
      </c>
      <c r="I38" s="28">
        <f t="shared" si="16"/>
        <v>46179</v>
      </c>
      <c r="J38" s="28">
        <f t="shared" si="17"/>
        <v>46184</v>
      </c>
      <c r="K38" s="28">
        <f t="shared" si="18"/>
        <v>46182</v>
      </c>
      <c r="L38" s="31">
        <f t="shared" si="19"/>
        <v>46185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5" t="s">
        <v>47</v>
      </c>
      <c r="C52" s="255"/>
      <c r="D52" s="255"/>
      <c r="E52" s="255"/>
      <c r="F52" s="255"/>
      <c r="G52" s="255"/>
      <c r="H52" s="255"/>
      <c r="I52" s="255"/>
      <c r="J52" s="255"/>
      <c r="K52" s="255"/>
      <c r="L52" s="8"/>
    </row>
    <row r="53" spans="2:12" ht="18" customHeight="1" thickBot="1" x14ac:dyDescent="0.3">
      <c r="B53" s="262" t="s">
        <v>3</v>
      </c>
      <c r="C53" s="205" t="s">
        <v>4</v>
      </c>
      <c r="D53" s="253" t="s">
        <v>64</v>
      </c>
      <c r="E53" s="253" t="s">
        <v>67</v>
      </c>
      <c r="F53" s="211" t="s">
        <v>27</v>
      </c>
      <c r="G53" s="211" t="s">
        <v>28</v>
      </c>
      <c r="H53" s="211" t="s">
        <v>15</v>
      </c>
      <c r="I53" s="211" t="s">
        <v>18</v>
      </c>
      <c r="J53" s="211" t="s">
        <v>42</v>
      </c>
      <c r="K53" s="211" t="s">
        <v>43</v>
      </c>
      <c r="L53" s="8"/>
    </row>
    <row r="54" spans="2:12" ht="38.25" customHeight="1" thickBot="1" x14ac:dyDescent="0.3">
      <c r="B54" s="263"/>
      <c r="C54" s="264"/>
      <c r="D54" s="261"/>
      <c r="E54" s="261"/>
      <c r="F54" s="265"/>
      <c r="G54" s="265"/>
      <c r="H54" s="265"/>
      <c r="I54" s="265"/>
      <c r="J54" s="230"/>
      <c r="K54" s="230"/>
      <c r="L54" s="8"/>
    </row>
    <row r="55" spans="2:12" ht="19.5" customHeight="1" x14ac:dyDescent="0.3">
      <c r="B55" s="122" t="str">
        <f t="shared" ref="B55:H58" si="20">B32</f>
        <v>KOTA LARIS</v>
      </c>
      <c r="C55" s="166" t="str">
        <f t="shared" si="20"/>
        <v>097N</v>
      </c>
      <c r="D55" s="80">
        <f t="shared" si="20"/>
        <v>46098</v>
      </c>
      <c r="E55" s="80">
        <f t="shared" si="20"/>
        <v>46105</v>
      </c>
      <c r="F55" s="64">
        <f t="shared" si="20"/>
        <v>46105</v>
      </c>
      <c r="G55" s="64">
        <f t="shared" si="20"/>
        <v>46112</v>
      </c>
      <c r="H55" s="64">
        <f t="shared" si="20"/>
        <v>46122</v>
      </c>
      <c r="I55" s="64">
        <f>G55+31</f>
        <v>46143</v>
      </c>
      <c r="J55" s="64">
        <f>G55+28</f>
        <v>46140</v>
      </c>
      <c r="K55" s="30">
        <f>H55+28</f>
        <v>46150</v>
      </c>
      <c r="L55" s="8"/>
    </row>
    <row r="56" spans="2:12" ht="19.5" customHeight="1" x14ac:dyDescent="0.3">
      <c r="B56" s="21" t="str">
        <f t="shared" si="20"/>
        <v>KOTA LUMAYAN</v>
      </c>
      <c r="C56" s="164" t="str">
        <f t="shared" si="20"/>
        <v>188N</v>
      </c>
      <c r="D56" s="83">
        <f t="shared" si="20"/>
        <v>46106</v>
      </c>
      <c r="E56" s="83">
        <f t="shared" si="20"/>
        <v>46113</v>
      </c>
      <c r="F56" s="33">
        <f t="shared" si="20"/>
        <v>46113</v>
      </c>
      <c r="G56" s="33">
        <f t="shared" si="20"/>
        <v>46122</v>
      </c>
      <c r="H56" s="33">
        <f t="shared" si="20"/>
        <v>46136</v>
      </c>
      <c r="I56" s="33">
        <f>G56+31</f>
        <v>46153</v>
      </c>
      <c r="J56" s="33">
        <f t="shared" ref="J56:K58" si="21">G56+28</f>
        <v>46150</v>
      </c>
      <c r="K56" s="30">
        <f t="shared" si="21"/>
        <v>46164</v>
      </c>
      <c r="L56" s="8"/>
    </row>
    <row r="57" spans="2:12" ht="19.5" customHeight="1" x14ac:dyDescent="0.3">
      <c r="B57" s="21" t="str">
        <f t="shared" si="20"/>
        <v>OOCL BRISBANE</v>
      </c>
      <c r="C57" s="164" t="str">
        <f t="shared" si="20"/>
        <v>248N</v>
      </c>
      <c r="D57" s="83">
        <f t="shared" si="20"/>
        <v>46115</v>
      </c>
      <c r="E57" s="83">
        <f t="shared" si="20"/>
        <v>46122</v>
      </c>
      <c r="F57" s="33">
        <f t="shared" si="20"/>
        <v>46122</v>
      </c>
      <c r="G57" s="33">
        <f t="shared" si="20"/>
        <v>46129</v>
      </c>
      <c r="H57" s="33">
        <f t="shared" si="20"/>
        <v>46143</v>
      </c>
      <c r="I57" s="33">
        <f>G57+31</f>
        <v>46160</v>
      </c>
      <c r="J57" s="33">
        <f t="shared" si="21"/>
        <v>46157</v>
      </c>
      <c r="K57" s="30">
        <f t="shared" si="21"/>
        <v>46171</v>
      </c>
      <c r="L57" s="8"/>
    </row>
    <row r="58" spans="2:12" ht="19.5" customHeight="1" thickBot="1" x14ac:dyDescent="0.35">
      <c r="B58" s="22" t="str">
        <f t="shared" si="20"/>
        <v>OOCL YOKOHAMA</v>
      </c>
      <c r="C58" s="165" t="str">
        <f t="shared" si="20"/>
        <v>210N</v>
      </c>
      <c r="D58" s="18">
        <f t="shared" si="20"/>
        <v>46125</v>
      </c>
      <c r="E58" s="18">
        <f t="shared" si="20"/>
        <v>46132</v>
      </c>
      <c r="F58" s="28">
        <f t="shared" si="20"/>
        <v>46132</v>
      </c>
      <c r="G58" s="28">
        <f t="shared" si="20"/>
        <v>46138</v>
      </c>
      <c r="H58" s="28">
        <f t="shared" si="20"/>
        <v>46150</v>
      </c>
      <c r="I58" s="28">
        <f t="shared" ref="I58" si="22">G58+31</f>
        <v>46169</v>
      </c>
      <c r="J58" s="28">
        <f t="shared" si="21"/>
        <v>46166</v>
      </c>
      <c r="K58" s="31">
        <f t="shared" si="21"/>
        <v>46178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5" t="s">
        <v>19</v>
      </c>
      <c r="C61" s="255"/>
      <c r="D61" s="255"/>
      <c r="E61" s="255"/>
      <c r="F61" s="255"/>
      <c r="G61" s="255"/>
      <c r="H61" s="255"/>
      <c r="I61" s="255"/>
      <c r="J61" s="255"/>
      <c r="K61" s="255"/>
      <c r="L61" s="8"/>
    </row>
    <row r="62" spans="2:12" ht="18" customHeight="1" thickBot="1" x14ac:dyDescent="0.3">
      <c r="B62" s="262" t="s">
        <v>3</v>
      </c>
      <c r="C62" s="205" t="s">
        <v>4</v>
      </c>
      <c r="D62" s="253" t="s">
        <v>64</v>
      </c>
      <c r="E62" s="253" t="s">
        <v>67</v>
      </c>
      <c r="F62" s="211" t="s">
        <v>27</v>
      </c>
      <c r="G62" s="211" t="s">
        <v>28</v>
      </c>
      <c r="H62" s="211" t="s">
        <v>15</v>
      </c>
      <c r="I62" s="211" t="s">
        <v>58</v>
      </c>
      <c r="J62" s="211" t="s">
        <v>45</v>
      </c>
      <c r="K62" s="211" t="s">
        <v>20</v>
      </c>
      <c r="L62" s="8"/>
    </row>
    <row r="63" spans="2:12" ht="18" customHeight="1" thickBot="1" x14ac:dyDescent="0.3">
      <c r="B63" s="263"/>
      <c r="C63" s="264"/>
      <c r="D63" s="261"/>
      <c r="E63" s="261"/>
      <c r="F63" s="265"/>
      <c r="G63" s="265"/>
      <c r="H63" s="265"/>
      <c r="I63" s="230"/>
      <c r="J63" s="230"/>
      <c r="K63" s="265"/>
      <c r="L63" s="8"/>
    </row>
    <row r="64" spans="2:12" ht="19.5" customHeight="1" x14ac:dyDescent="0.3">
      <c r="B64" s="21" t="str">
        <f t="shared" ref="B64:H67" si="23">B32</f>
        <v>KOTA LARIS</v>
      </c>
      <c r="C64" s="164" t="str">
        <f t="shared" si="23"/>
        <v>097N</v>
      </c>
      <c r="D64" s="83">
        <f t="shared" si="23"/>
        <v>46098</v>
      </c>
      <c r="E64" s="83">
        <f t="shared" si="23"/>
        <v>46105</v>
      </c>
      <c r="F64" s="33">
        <f t="shared" si="23"/>
        <v>46105</v>
      </c>
      <c r="G64" s="33">
        <f t="shared" si="23"/>
        <v>46112</v>
      </c>
      <c r="H64" s="33">
        <f t="shared" si="23"/>
        <v>46122</v>
      </c>
      <c r="I64" s="33">
        <f>G64+48</f>
        <v>46160</v>
      </c>
      <c r="J64" s="64">
        <f>G64+48</f>
        <v>46160</v>
      </c>
      <c r="K64" s="30">
        <f>G64+45</f>
        <v>46157</v>
      </c>
      <c r="L64" s="8"/>
    </row>
    <row r="65" spans="2:12" ht="19.5" customHeight="1" x14ac:dyDescent="0.3">
      <c r="B65" s="21" t="str">
        <f t="shared" si="23"/>
        <v>KOTA LUMAYAN</v>
      </c>
      <c r="C65" s="164" t="str">
        <f t="shared" si="23"/>
        <v>188N</v>
      </c>
      <c r="D65" s="83">
        <f t="shared" si="23"/>
        <v>46106</v>
      </c>
      <c r="E65" s="83">
        <f t="shared" si="23"/>
        <v>46113</v>
      </c>
      <c r="F65" s="33">
        <f t="shared" si="23"/>
        <v>46113</v>
      </c>
      <c r="G65" s="33">
        <f t="shared" si="23"/>
        <v>46122</v>
      </c>
      <c r="H65" s="33">
        <f t="shared" si="23"/>
        <v>46136</v>
      </c>
      <c r="I65" s="33">
        <f t="shared" ref="I65:I67" si="24">G65+48</f>
        <v>46170</v>
      </c>
      <c r="J65" s="33">
        <f t="shared" ref="J65:J67" si="25">G65+48</f>
        <v>46170</v>
      </c>
      <c r="K65" s="30">
        <f t="shared" ref="K65:K67" si="26">G65+45</f>
        <v>46167</v>
      </c>
      <c r="L65" s="8"/>
    </row>
    <row r="66" spans="2:12" ht="19.5" customHeight="1" x14ac:dyDescent="0.3">
      <c r="B66" s="21" t="str">
        <f t="shared" si="23"/>
        <v>OOCL BRISBANE</v>
      </c>
      <c r="C66" s="164" t="str">
        <f t="shared" si="23"/>
        <v>248N</v>
      </c>
      <c r="D66" s="83">
        <f t="shared" si="23"/>
        <v>46115</v>
      </c>
      <c r="E66" s="83">
        <f t="shared" si="23"/>
        <v>46122</v>
      </c>
      <c r="F66" s="33">
        <f t="shared" si="23"/>
        <v>46122</v>
      </c>
      <c r="G66" s="33">
        <f t="shared" si="23"/>
        <v>46129</v>
      </c>
      <c r="H66" s="33">
        <f t="shared" si="23"/>
        <v>46143</v>
      </c>
      <c r="I66" s="33">
        <f t="shared" si="24"/>
        <v>46177</v>
      </c>
      <c r="J66" s="33">
        <f t="shared" si="25"/>
        <v>46177</v>
      </c>
      <c r="K66" s="30">
        <f t="shared" si="26"/>
        <v>46174</v>
      </c>
      <c r="L66" s="8"/>
    </row>
    <row r="67" spans="2:12" ht="19.5" customHeight="1" thickBot="1" x14ac:dyDescent="0.35">
      <c r="B67" s="22" t="str">
        <f t="shared" si="23"/>
        <v>OOCL YOKOHAMA</v>
      </c>
      <c r="C67" s="165" t="str">
        <f t="shared" si="23"/>
        <v>210N</v>
      </c>
      <c r="D67" s="18">
        <f t="shared" si="23"/>
        <v>46125</v>
      </c>
      <c r="E67" s="18">
        <f t="shared" si="23"/>
        <v>46132</v>
      </c>
      <c r="F67" s="28">
        <f t="shared" si="23"/>
        <v>46132</v>
      </c>
      <c r="G67" s="28">
        <f t="shared" si="23"/>
        <v>46138</v>
      </c>
      <c r="H67" s="28">
        <f t="shared" si="23"/>
        <v>46150</v>
      </c>
      <c r="I67" s="28">
        <f t="shared" si="24"/>
        <v>46186</v>
      </c>
      <c r="J67" s="28">
        <f t="shared" si="25"/>
        <v>46186</v>
      </c>
      <c r="K67" s="31">
        <f t="shared" si="26"/>
        <v>46183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5" t="s">
        <v>21</v>
      </c>
      <c r="C69" s="255"/>
      <c r="D69" s="255"/>
      <c r="E69" s="255"/>
      <c r="F69" s="255"/>
      <c r="G69" s="255"/>
      <c r="H69" s="255"/>
      <c r="I69" s="255"/>
      <c r="J69" s="255"/>
      <c r="K69" s="255"/>
      <c r="L69" s="8"/>
    </row>
    <row r="70" spans="2:12" ht="20.25" customHeight="1" thickBot="1" x14ac:dyDescent="0.3">
      <c r="B70" s="262" t="s">
        <v>3</v>
      </c>
      <c r="C70" s="205" t="s">
        <v>4</v>
      </c>
      <c r="D70" s="253" t="s">
        <v>64</v>
      </c>
      <c r="E70" s="253" t="s">
        <v>67</v>
      </c>
      <c r="F70" s="211" t="s">
        <v>27</v>
      </c>
      <c r="G70" s="211" t="s">
        <v>28</v>
      </c>
      <c r="H70" s="211" t="s">
        <v>15</v>
      </c>
      <c r="I70" s="211" t="s">
        <v>68</v>
      </c>
      <c r="J70" s="211" t="s">
        <v>69</v>
      </c>
      <c r="K70" s="211" t="s">
        <v>44</v>
      </c>
      <c r="L70" s="8"/>
    </row>
    <row r="71" spans="2:12" ht="20.25" customHeight="1" thickBot="1" x14ac:dyDescent="0.3">
      <c r="B71" s="263"/>
      <c r="C71" s="264"/>
      <c r="D71" s="261"/>
      <c r="E71" s="261"/>
      <c r="F71" s="265"/>
      <c r="G71" s="265"/>
      <c r="H71" s="265"/>
      <c r="I71" s="265"/>
      <c r="J71" s="265"/>
      <c r="K71" s="230"/>
      <c r="L71" s="8"/>
    </row>
    <row r="72" spans="2:12" ht="19.5" customHeight="1" x14ac:dyDescent="0.3">
      <c r="B72" s="21" t="str">
        <f t="shared" ref="B72:H75" si="27">B32</f>
        <v>KOTA LARIS</v>
      </c>
      <c r="C72" s="164" t="str">
        <f t="shared" si="27"/>
        <v>097N</v>
      </c>
      <c r="D72" s="83">
        <f t="shared" si="27"/>
        <v>46098</v>
      </c>
      <c r="E72" s="83">
        <f t="shared" si="27"/>
        <v>46105</v>
      </c>
      <c r="F72" s="33">
        <f t="shared" si="27"/>
        <v>46105</v>
      </c>
      <c r="G72" s="33">
        <f t="shared" si="27"/>
        <v>46112</v>
      </c>
      <c r="H72" s="64">
        <f t="shared" si="27"/>
        <v>46122</v>
      </c>
      <c r="I72" s="64">
        <f>G72+45</f>
        <v>46157</v>
      </c>
      <c r="J72" s="64">
        <f>G72+48</f>
        <v>46160</v>
      </c>
      <c r="K72" s="30">
        <f>G72+51</f>
        <v>46163</v>
      </c>
      <c r="L72" s="8"/>
    </row>
    <row r="73" spans="2:12" ht="19.5" customHeight="1" x14ac:dyDescent="0.3">
      <c r="B73" s="21" t="str">
        <f t="shared" si="27"/>
        <v>KOTA LUMAYAN</v>
      </c>
      <c r="C73" s="164" t="str">
        <f t="shared" si="27"/>
        <v>188N</v>
      </c>
      <c r="D73" s="83">
        <f t="shared" si="27"/>
        <v>46106</v>
      </c>
      <c r="E73" s="83">
        <f t="shared" si="27"/>
        <v>46113</v>
      </c>
      <c r="F73" s="33">
        <f t="shared" si="27"/>
        <v>46113</v>
      </c>
      <c r="G73" s="33">
        <f t="shared" si="27"/>
        <v>46122</v>
      </c>
      <c r="H73" s="33">
        <f t="shared" si="27"/>
        <v>46136</v>
      </c>
      <c r="I73" s="33">
        <f t="shared" ref="I73:I75" si="28">G73+45</f>
        <v>46167</v>
      </c>
      <c r="J73" s="33">
        <f t="shared" ref="J73:J75" si="29">G73+48</f>
        <v>46170</v>
      </c>
      <c r="K73" s="30">
        <f>G73+51</f>
        <v>46173</v>
      </c>
      <c r="L73" s="8"/>
    </row>
    <row r="74" spans="2:12" ht="19.5" customHeight="1" x14ac:dyDescent="0.3">
      <c r="B74" s="21" t="str">
        <f t="shared" si="27"/>
        <v>OOCL BRISBANE</v>
      </c>
      <c r="C74" s="164" t="str">
        <f t="shared" si="27"/>
        <v>248N</v>
      </c>
      <c r="D74" s="83">
        <f t="shared" si="27"/>
        <v>46115</v>
      </c>
      <c r="E74" s="83">
        <f t="shared" si="27"/>
        <v>46122</v>
      </c>
      <c r="F74" s="33">
        <f t="shared" si="27"/>
        <v>46122</v>
      </c>
      <c r="G74" s="33">
        <f t="shared" si="27"/>
        <v>46129</v>
      </c>
      <c r="H74" s="33">
        <f t="shared" si="27"/>
        <v>46143</v>
      </c>
      <c r="I74" s="33">
        <f t="shared" si="28"/>
        <v>46174</v>
      </c>
      <c r="J74" s="33">
        <f t="shared" si="29"/>
        <v>46177</v>
      </c>
      <c r="K74" s="30">
        <f>G74+51</f>
        <v>46180</v>
      </c>
      <c r="L74" s="8"/>
    </row>
    <row r="75" spans="2:12" ht="19.5" customHeight="1" thickBot="1" x14ac:dyDescent="0.35">
      <c r="B75" s="22" t="str">
        <f t="shared" si="27"/>
        <v>OOCL YOKOHAMA</v>
      </c>
      <c r="C75" s="165" t="str">
        <f t="shared" si="27"/>
        <v>210N</v>
      </c>
      <c r="D75" s="18">
        <f t="shared" si="27"/>
        <v>46125</v>
      </c>
      <c r="E75" s="18">
        <f t="shared" si="27"/>
        <v>46132</v>
      </c>
      <c r="F75" s="28">
        <f t="shared" si="27"/>
        <v>46132</v>
      </c>
      <c r="G75" s="28">
        <f t="shared" si="27"/>
        <v>46138</v>
      </c>
      <c r="H75" s="28">
        <f t="shared" si="27"/>
        <v>46150</v>
      </c>
      <c r="I75" s="28">
        <f t="shared" si="28"/>
        <v>46183</v>
      </c>
      <c r="J75" s="28">
        <f t="shared" si="29"/>
        <v>46186</v>
      </c>
      <c r="K75" s="31">
        <f t="shared" ref="K75" si="30">G75+51</f>
        <v>46189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22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62" t="s">
        <v>3</v>
      </c>
      <c r="C90" s="205" t="s">
        <v>4</v>
      </c>
      <c r="D90" s="253" t="s">
        <v>67</v>
      </c>
      <c r="E90" s="211" t="s">
        <v>27</v>
      </c>
      <c r="F90" s="211" t="s">
        <v>28</v>
      </c>
      <c r="G90" s="211" t="s">
        <v>23</v>
      </c>
      <c r="H90" s="211" t="s">
        <v>60</v>
      </c>
      <c r="I90" s="211" t="s">
        <v>59</v>
      </c>
      <c r="J90" s="8"/>
      <c r="K90" s="8"/>
      <c r="L90" s="8"/>
    </row>
    <row r="91" spans="2:12" ht="44.25" customHeight="1" thickBot="1" x14ac:dyDescent="0.3">
      <c r="B91" s="263"/>
      <c r="C91" s="264"/>
      <c r="D91" s="261"/>
      <c r="E91" s="265"/>
      <c r="F91" s="265"/>
      <c r="G91" s="265"/>
      <c r="H91" s="265"/>
      <c r="I91" s="265"/>
      <c r="J91" s="8"/>
      <c r="K91" s="8"/>
      <c r="L91" s="8"/>
    </row>
    <row r="92" spans="2:12" ht="20.25" customHeight="1" x14ac:dyDescent="0.3">
      <c r="B92" s="78" t="s">
        <v>85</v>
      </c>
      <c r="C92" s="133">
        <v>2605</v>
      </c>
      <c r="D92" s="33">
        <f>E92</f>
        <v>46106</v>
      </c>
      <c r="E92" s="33">
        <v>46106</v>
      </c>
      <c r="F92" s="33">
        <v>46110</v>
      </c>
      <c r="G92" s="33">
        <v>46119</v>
      </c>
      <c r="H92" s="33">
        <f>G92+7</f>
        <v>46126</v>
      </c>
      <c r="I92" s="30">
        <f>G92+3</f>
        <v>46122</v>
      </c>
      <c r="J92" s="8"/>
      <c r="K92" s="8"/>
      <c r="L92" s="8"/>
    </row>
    <row r="93" spans="2:12" ht="20.25" customHeight="1" x14ac:dyDescent="0.3">
      <c r="B93" s="78" t="s">
        <v>76</v>
      </c>
      <c r="C93" s="133">
        <v>2607</v>
      </c>
      <c r="D93" s="33">
        <f>E93</f>
        <v>46111</v>
      </c>
      <c r="E93" s="33">
        <v>46111</v>
      </c>
      <c r="F93" s="33">
        <v>46117</v>
      </c>
      <c r="G93" s="33">
        <v>46126</v>
      </c>
      <c r="H93" s="33">
        <f>G93+7</f>
        <v>46133</v>
      </c>
      <c r="I93" s="30"/>
      <c r="J93" s="8"/>
      <c r="K93" s="8"/>
      <c r="L93" s="8"/>
    </row>
    <row r="94" spans="2:12" ht="20.25" customHeight="1" x14ac:dyDescent="0.3">
      <c r="B94" s="78" t="s">
        <v>82</v>
      </c>
      <c r="C94" s="133">
        <v>2607</v>
      </c>
      <c r="D94" s="33">
        <f>E94</f>
        <v>46120</v>
      </c>
      <c r="E94" s="33">
        <v>46120</v>
      </c>
      <c r="F94" s="33">
        <v>46124</v>
      </c>
      <c r="G94" s="33">
        <v>46133</v>
      </c>
      <c r="H94" s="33">
        <f>G94+7</f>
        <v>46140</v>
      </c>
      <c r="I94" s="30">
        <f>G94+3</f>
        <v>46136</v>
      </c>
      <c r="J94" s="8"/>
      <c r="K94" s="8"/>
      <c r="L94" s="8"/>
    </row>
    <row r="95" spans="2:12" ht="20.25" customHeight="1" x14ac:dyDescent="0.3">
      <c r="B95" s="78" t="s">
        <v>79</v>
      </c>
      <c r="C95" s="133">
        <v>2607</v>
      </c>
      <c r="D95" s="33">
        <f t="shared" ref="D95:D96" si="31">E95</f>
        <v>46127</v>
      </c>
      <c r="E95" s="33">
        <v>46127</v>
      </c>
      <c r="F95" s="33">
        <v>46131</v>
      </c>
      <c r="G95" s="33">
        <v>46140</v>
      </c>
      <c r="H95" s="33">
        <f>G95+7</f>
        <v>46147</v>
      </c>
      <c r="I95" s="30"/>
      <c r="J95" s="8"/>
      <c r="K95" s="8"/>
      <c r="L95" s="8"/>
    </row>
    <row r="96" spans="2:12" ht="20.25" customHeight="1" thickBot="1" x14ac:dyDescent="0.35">
      <c r="B96" s="77" t="s">
        <v>85</v>
      </c>
      <c r="C96" s="111">
        <v>2607</v>
      </c>
      <c r="D96" s="28">
        <f t="shared" si="31"/>
        <v>46134</v>
      </c>
      <c r="E96" s="28">
        <v>46134</v>
      </c>
      <c r="F96" s="28">
        <v>46138</v>
      </c>
      <c r="G96" s="28">
        <v>46147</v>
      </c>
      <c r="H96" s="28">
        <f>G96+7</f>
        <v>46154</v>
      </c>
      <c r="I96" s="31">
        <f>G96+3</f>
        <v>46150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59"/>
      <c r="H125" s="259"/>
      <c r="I125" s="259"/>
      <c r="J125" s="25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6"/>
      <c r="H127" s="266"/>
      <c r="I127" s="266"/>
      <c r="J127" s="26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6"/>
      <c r="H130" s="266"/>
      <c r="I130" s="266"/>
      <c r="J130" s="266"/>
      <c r="K130" s="7"/>
    </row>
    <row r="131" spans="2:11" ht="18" customHeight="1" x14ac:dyDescent="0.25">
      <c r="B131" s="6"/>
      <c r="C131" s="6"/>
      <c r="D131" s="6"/>
      <c r="E131" s="6"/>
      <c r="F131" s="7"/>
      <c r="G131" s="266"/>
      <c r="H131" s="266"/>
      <c r="I131" s="266"/>
      <c r="J131" s="266"/>
      <c r="K131" s="7"/>
    </row>
    <row r="132" spans="2:11" ht="18" customHeight="1" x14ac:dyDescent="0.25">
      <c r="B132" s="6"/>
      <c r="C132" s="6"/>
      <c r="D132" s="6"/>
      <c r="E132" s="6"/>
      <c r="F132" s="7"/>
      <c r="G132" s="258"/>
      <c r="H132" s="258"/>
      <c r="I132" s="258"/>
      <c r="J132" s="258"/>
      <c r="K132" s="7"/>
    </row>
    <row r="133" spans="2:11" ht="18" customHeight="1" x14ac:dyDescent="0.25">
      <c r="B133" s="6"/>
      <c r="C133" s="6"/>
      <c r="D133" s="6"/>
      <c r="E133" s="6"/>
      <c r="F133" s="7"/>
      <c r="G133" s="258"/>
      <c r="H133" s="258"/>
      <c r="I133" s="258"/>
      <c r="J133" s="25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topLeftCell="A42" zoomScaleNormal="100" zoomScaleSheetLayoutView="100" zoomScalePageLayoutView="110" workbookViewId="0">
      <selection activeCell="I51" sqref="I5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1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35" t="s">
        <v>30</v>
      </c>
      <c r="B6" s="235"/>
      <c r="C6" s="235"/>
      <c r="D6" s="235"/>
      <c r="E6" s="235"/>
      <c r="F6" s="235"/>
      <c r="G6" s="235"/>
      <c r="H6" s="235"/>
      <c r="I6" s="235"/>
    </row>
    <row r="7" spans="1:12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0"/>
    </row>
    <row r="9" spans="1:12" ht="33" customHeight="1" thickBot="1" x14ac:dyDescent="0.55000000000000004">
      <c r="B9" s="219" t="s">
        <v>2</v>
      </c>
      <c r="C9" s="219"/>
      <c r="D9" s="219"/>
      <c r="E9" s="219"/>
      <c r="F9" s="219"/>
      <c r="G9" s="219"/>
      <c r="H9" s="11"/>
      <c r="I9" s="8"/>
      <c r="J9" s="8"/>
    </row>
    <row r="10" spans="1:12" ht="15.75" customHeight="1" x14ac:dyDescent="0.25">
      <c r="B10" s="220" t="s">
        <v>3</v>
      </c>
      <c r="C10" s="237" t="s">
        <v>4</v>
      </c>
      <c r="D10" s="215" t="s">
        <v>67</v>
      </c>
      <c r="E10" s="209" t="s">
        <v>27</v>
      </c>
      <c r="F10" s="209" t="s">
        <v>31</v>
      </c>
      <c r="G10" s="209" t="s">
        <v>7</v>
      </c>
      <c r="H10" s="207" t="s">
        <v>41</v>
      </c>
      <c r="I10" s="207" t="s">
        <v>57</v>
      </c>
      <c r="J10" s="249" t="s">
        <v>46</v>
      </c>
      <c r="K10" s="274"/>
      <c r="L10" s="9"/>
    </row>
    <row r="11" spans="1:12" ht="25.5" customHeight="1" thickBot="1" x14ac:dyDescent="0.3">
      <c r="B11" s="221"/>
      <c r="C11" s="238"/>
      <c r="D11" s="216"/>
      <c r="E11" s="224"/>
      <c r="F11" s="224"/>
      <c r="G11" s="224"/>
      <c r="H11" s="223"/>
      <c r="I11" s="223"/>
      <c r="J11" s="250"/>
      <c r="K11" s="274"/>
      <c r="L11" s="10"/>
    </row>
    <row r="12" spans="1:12" s="14" customFormat="1" ht="19.5" customHeight="1" x14ac:dyDescent="0.3">
      <c r="A12" s="70"/>
      <c r="B12" s="15" t="s">
        <v>72</v>
      </c>
      <c r="C12" s="164" t="s">
        <v>90</v>
      </c>
      <c r="D12" s="83">
        <f t="shared" ref="D12:D14" si="0">E12</f>
        <v>46107</v>
      </c>
      <c r="E12" s="184">
        <v>46107</v>
      </c>
      <c r="F12" s="184">
        <v>46114</v>
      </c>
      <c r="G12" s="194">
        <v>46127</v>
      </c>
      <c r="H12" s="140">
        <f>(F12+28)</f>
        <v>46142</v>
      </c>
      <c r="I12" s="140">
        <f>F12+28</f>
        <v>46142</v>
      </c>
      <c r="J12" s="95">
        <f t="shared" ref="J12:J17" si="1">(F12+30)</f>
        <v>46144</v>
      </c>
      <c r="K12" s="140"/>
      <c r="L12" s="13"/>
    </row>
    <row r="13" spans="1:12" s="14" customFormat="1" ht="19.5" customHeight="1" x14ac:dyDescent="0.3">
      <c r="A13" s="71"/>
      <c r="B13" s="15" t="s">
        <v>80</v>
      </c>
      <c r="C13" s="164" t="s">
        <v>93</v>
      </c>
      <c r="D13" s="83">
        <f t="shared" si="0"/>
        <v>46114</v>
      </c>
      <c r="E13" s="184">
        <v>46114</v>
      </c>
      <c r="F13" s="184">
        <v>46123</v>
      </c>
      <c r="G13" s="194">
        <v>46134</v>
      </c>
      <c r="H13" s="140">
        <f>(F13+28)</f>
        <v>46151</v>
      </c>
      <c r="I13" s="140">
        <f t="shared" ref="I13:I17" si="2">F13+28</f>
        <v>46151</v>
      </c>
      <c r="J13" s="95">
        <f t="shared" si="1"/>
        <v>46153</v>
      </c>
      <c r="K13" s="140"/>
      <c r="L13" s="13"/>
    </row>
    <row r="14" spans="1:12" s="14" customFormat="1" ht="19.5" customHeight="1" x14ac:dyDescent="0.3">
      <c r="A14" s="71"/>
      <c r="B14" s="15" t="s">
        <v>74</v>
      </c>
      <c r="C14" s="164" t="s">
        <v>100</v>
      </c>
      <c r="D14" s="83">
        <f t="shared" si="0"/>
        <v>46121</v>
      </c>
      <c r="E14" s="184">
        <v>46121</v>
      </c>
      <c r="F14" s="184">
        <v>46128</v>
      </c>
      <c r="G14" s="194">
        <v>46141</v>
      </c>
      <c r="H14" s="140">
        <f t="shared" ref="H14:H17" si="3">(F14+28)</f>
        <v>46156</v>
      </c>
      <c r="I14" s="140">
        <f t="shared" si="2"/>
        <v>46156</v>
      </c>
      <c r="J14" s="95">
        <f t="shared" si="1"/>
        <v>46158</v>
      </c>
      <c r="K14" s="140"/>
      <c r="L14" s="13"/>
    </row>
    <row r="15" spans="1:12" s="14" customFormat="1" ht="19.5" customHeight="1" x14ac:dyDescent="0.3">
      <c r="A15" s="70"/>
      <c r="B15" s="15" t="s">
        <v>107</v>
      </c>
      <c r="C15" s="164" t="s">
        <v>108</v>
      </c>
      <c r="D15" s="83">
        <f>E15</f>
        <v>46132</v>
      </c>
      <c r="E15" s="184">
        <v>46132</v>
      </c>
      <c r="F15" s="184">
        <v>46139</v>
      </c>
      <c r="G15" s="194">
        <v>46148</v>
      </c>
      <c r="H15" s="140">
        <f>(F15+28)</f>
        <v>46167</v>
      </c>
      <c r="I15" s="140">
        <f t="shared" si="2"/>
        <v>46167</v>
      </c>
      <c r="J15" s="95">
        <f t="shared" si="1"/>
        <v>46169</v>
      </c>
      <c r="K15" s="140"/>
      <c r="L15" s="13"/>
    </row>
    <row r="16" spans="1:12" s="14" customFormat="1" ht="19.5" customHeight="1" x14ac:dyDescent="0.3">
      <c r="A16" s="70"/>
      <c r="B16" s="15" t="s">
        <v>98</v>
      </c>
      <c r="C16" s="164" t="s">
        <v>109</v>
      </c>
      <c r="D16" s="83">
        <f>E16</f>
        <v>46142</v>
      </c>
      <c r="E16" s="184">
        <v>46142</v>
      </c>
      <c r="F16" s="184">
        <v>46149</v>
      </c>
      <c r="G16" s="194">
        <v>46162</v>
      </c>
      <c r="H16" s="140">
        <f t="shared" si="3"/>
        <v>46177</v>
      </c>
      <c r="I16" s="140">
        <f t="shared" si="2"/>
        <v>46177</v>
      </c>
      <c r="J16" s="95">
        <f t="shared" si="1"/>
        <v>46179</v>
      </c>
      <c r="K16" s="140"/>
      <c r="L16" s="13"/>
    </row>
    <row r="17" spans="1:12" s="14" customFormat="1" ht="19.5" customHeight="1" thickBot="1" x14ac:dyDescent="0.35">
      <c r="A17" s="70"/>
      <c r="B17" s="17" t="s">
        <v>84</v>
      </c>
      <c r="C17" s="165" t="s">
        <v>133</v>
      </c>
      <c r="D17" s="18">
        <f>E17</f>
        <v>46149</v>
      </c>
      <c r="E17" s="185">
        <v>46149</v>
      </c>
      <c r="F17" s="185">
        <v>46156</v>
      </c>
      <c r="G17" s="139">
        <v>46169</v>
      </c>
      <c r="H17" s="98">
        <f t="shared" si="3"/>
        <v>46184</v>
      </c>
      <c r="I17" s="98">
        <f t="shared" si="2"/>
        <v>46184</v>
      </c>
      <c r="J17" s="99">
        <f t="shared" si="1"/>
        <v>46186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9" t="s">
        <v>29</v>
      </c>
      <c r="C19" s="219"/>
      <c r="D19" s="219"/>
      <c r="E19" s="219"/>
      <c r="F19" s="219"/>
      <c r="G19" s="219"/>
      <c r="H19" s="11"/>
      <c r="I19" s="11"/>
      <c r="J19" s="11"/>
    </row>
    <row r="20" spans="1:12" ht="20.25" customHeight="1" x14ac:dyDescent="0.2">
      <c r="B20" s="220" t="s">
        <v>3</v>
      </c>
      <c r="C20" s="237" t="s">
        <v>4</v>
      </c>
      <c r="D20" s="253" t="s">
        <v>67</v>
      </c>
      <c r="E20" s="209" t="s">
        <v>27</v>
      </c>
      <c r="F20" s="207" t="s">
        <v>31</v>
      </c>
      <c r="G20" s="211" t="s">
        <v>9</v>
      </c>
      <c r="H20" s="11"/>
      <c r="I20" s="11"/>
      <c r="J20" s="11"/>
    </row>
    <row r="21" spans="1:12" ht="18.75" customHeight="1" thickBot="1" x14ac:dyDescent="0.25">
      <c r="B21" s="221"/>
      <c r="C21" s="222"/>
      <c r="D21" s="261"/>
      <c r="E21" s="224"/>
      <c r="F21" s="275"/>
      <c r="G21" s="230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4" t="str">
        <f t="shared" si="4"/>
        <v>209N</v>
      </c>
      <c r="D22" s="83">
        <f t="shared" ref="D22:E24" si="5">D29</f>
        <v>46101</v>
      </c>
      <c r="E22" s="33">
        <f>E29</f>
        <v>46101</v>
      </c>
      <c r="F22" s="183">
        <f>F29</f>
        <v>46108</v>
      </c>
      <c r="G22" s="181">
        <f>F22+25</f>
        <v>46133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4" t="str">
        <f t="shared" si="4"/>
        <v>216N</v>
      </c>
      <c r="D23" s="83">
        <f t="shared" si="5"/>
        <v>46111</v>
      </c>
      <c r="E23" s="33">
        <f t="shared" si="5"/>
        <v>46111</v>
      </c>
      <c r="F23" s="184">
        <f>F30</f>
        <v>46120</v>
      </c>
      <c r="G23" s="178">
        <f>F23+25</f>
        <v>46145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5" t="str">
        <f t="shared" si="4"/>
        <v>248N</v>
      </c>
      <c r="D24" s="18">
        <f t="shared" si="5"/>
        <v>46126</v>
      </c>
      <c r="E24" s="28">
        <f t="shared" si="5"/>
        <v>46126</v>
      </c>
      <c r="F24" s="185">
        <f>F31</f>
        <v>46131</v>
      </c>
      <c r="G24" s="182">
        <f>F24+25</f>
        <v>46156</v>
      </c>
      <c r="H24" s="11"/>
      <c r="I24" s="11"/>
      <c r="J24" s="11"/>
    </row>
    <row r="25" spans="1:12" ht="31.5" x14ac:dyDescent="0.5">
      <c r="B25" s="219" t="s">
        <v>14</v>
      </c>
      <c r="C25" s="219"/>
      <c r="D25" s="219"/>
      <c r="E25" s="219"/>
      <c r="F25" s="219"/>
      <c r="G25" s="219"/>
      <c r="H25" s="219"/>
      <c r="I25" s="219"/>
    </row>
    <row r="26" spans="1:12" ht="18.75" thickBot="1" x14ac:dyDescent="0.25">
      <c r="J26" s="11"/>
    </row>
    <row r="27" spans="1:12" ht="12.75" customHeight="1" thickBot="1" x14ac:dyDescent="0.3">
      <c r="B27" s="272" t="s">
        <v>3</v>
      </c>
      <c r="C27" s="215" t="s">
        <v>4</v>
      </c>
      <c r="D27" s="215" t="s">
        <v>67</v>
      </c>
      <c r="E27" s="207" t="s">
        <v>27</v>
      </c>
      <c r="F27" s="207" t="s">
        <v>31</v>
      </c>
      <c r="G27" s="207" t="s">
        <v>15</v>
      </c>
      <c r="H27" s="209" t="s">
        <v>49</v>
      </c>
      <c r="I27" s="209" t="s">
        <v>16</v>
      </c>
      <c r="J27" s="211" t="s">
        <v>17</v>
      </c>
    </row>
    <row r="28" spans="1:12" ht="25.5" customHeight="1" thickBot="1" x14ac:dyDescent="0.3">
      <c r="B28" s="273"/>
      <c r="C28" s="216"/>
      <c r="D28" s="216"/>
      <c r="E28" s="223"/>
      <c r="F28" s="223"/>
      <c r="G28" s="223"/>
      <c r="H28" s="270"/>
      <c r="I28" s="270"/>
      <c r="J28" s="265"/>
    </row>
    <row r="29" spans="1:12" ht="19.5" customHeight="1" x14ac:dyDescent="0.3">
      <c r="B29" s="15" t="s">
        <v>73</v>
      </c>
      <c r="C29" s="164" t="s">
        <v>88</v>
      </c>
      <c r="D29" s="83">
        <f t="shared" ref="D29" si="6">E29</f>
        <v>46101</v>
      </c>
      <c r="E29" s="33">
        <v>46101</v>
      </c>
      <c r="F29" s="183">
        <v>46108</v>
      </c>
      <c r="G29" s="189">
        <v>46118</v>
      </c>
      <c r="H29" s="33">
        <f t="shared" ref="H29:H34" si="7">F29+27</f>
        <v>46135</v>
      </c>
      <c r="I29" s="33">
        <f t="shared" ref="I29:I34" si="8">F29+25</f>
        <v>46133</v>
      </c>
      <c r="J29" s="30">
        <f>F29+28</f>
        <v>46136</v>
      </c>
    </row>
    <row r="30" spans="1:12" ht="19.5" customHeight="1" x14ac:dyDescent="0.3">
      <c r="B30" s="15" t="s">
        <v>52</v>
      </c>
      <c r="C30" s="164" t="s">
        <v>91</v>
      </c>
      <c r="D30" s="83">
        <f t="shared" ref="D30" si="9">E30</f>
        <v>46111</v>
      </c>
      <c r="E30" s="33">
        <v>46111</v>
      </c>
      <c r="F30" s="191">
        <v>46120</v>
      </c>
      <c r="G30" s="191">
        <v>46129</v>
      </c>
      <c r="H30" s="33">
        <f t="shared" si="7"/>
        <v>46147</v>
      </c>
      <c r="I30" s="33">
        <f t="shared" si="8"/>
        <v>46145</v>
      </c>
      <c r="J30" s="30">
        <f t="shared" ref="J29:J34" si="10">F30+28</f>
        <v>46148</v>
      </c>
    </row>
    <row r="31" spans="1:12" ht="19.5" customHeight="1" x14ac:dyDescent="0.3">
      <c r="B31" s="15" t="s">
        <v>75</v>
      </c>
      <c r="C31" s="164" t="s">
        <v>103</v>
      </c>
      <c r="D31" s="83">
        <f>E31</f>
        <v>46126</v>
      </c>
      <c r="E31" s="33">
        <v>46126</v>
      </c>
      <c r="F31" s="191">
        <v>46131</v>
      </c>
      <c r="G31" s="191">
        <v>46143</v>
      </c>
      <c r="H31" s="33">
        <f t="shared" si="7"/>
        <v>46158</v>
      </c>
      <c r="I31" s="33">
        <f t="shared" si="8"/>
        <v>46156</v>
      </c>
      <c r="J31" s="30">
        <f t="shared" si="10"/>
        <v>46159</v>
      </c>
    </row>
    <row r="32" spans="1:12" ht="19.5" customHeight="1" x14ac:dyDescent="0.3">
      <c r="A32" s="10"/>
      <c r="B32" s="15" t="s">
        <v>73</v>
      </c>
      <c r="C32" s="164" t="s">
        <v>99</v>
      </c>
      <c r="D32" s="83">
        <f>E32</f>
        <v>46133</v>
      </c>
      <c r="E32" s="33">
        <v>46133</v>
      </c>
      <c r="F32" s="191">
        <v>46140</v>
      </c>
      <c r="G32" s="191">
        <v>46150</v>
      </c>
      <c r="H32" s="33">
        <f t="shared" si="7"/>
        <v>46167</v>
      </c>
      <c r="I32" s="33">
        <f t="shared" si="8"/>
        <v>46165</v>
      </c>
      <c r="J32" s="30">
        <f t="shared" si="10"/>
        <v>46168</v>
      </c>
    </row>
    <row r="33" spans="1:11" ht="19.5" customHeight="1" x14ac:dyDescent="0.3">
      <c r="A33" s="10"/>
      <c r="B33" s="15" t="s">
        <v>37</v>
      </c>
      <c r="C33" s="164" t="s">
        <v>129</v>
      </c>
      <c r="D33" s="83">
        <f>E33</f>
        <v>46140</v>
      </c>
      <c r="E33" s="33">
        <v>46140</v>
      </c>
      <c r="F33" s="191">
        <v>46145</v>
      </c>
      <c r="G33" s="191">
        <v>46157</v>
      </c>
      <c r="H33" s="33">
        <f t="shared" si="7"/>
        <v>46172</v>
      </c>
      <c r="I33" s="33">
        <f t="shared" si="8"/>
        <v>46170</v>
      </c>
      <c r="J33" s="30">
        <f t="shared" si="10"/>
        <v>46173</v>
      </c>
    </row>
    <row r="34" spans="1:11" ht="19.5" customHeight="1" thickBot="1" x14ac:dyDescent="0.35">
      <c r="B34" s="17" t="s">
        <v>52</v>
      </c>
      <c r="C34" s="165" t="s">
        <v>130</v>
      </c>
      <c r="D34" s="18">
        <f>E34</f>
        <v>46147</v>
      </c>
      <c r="E34" s="28">
        <v>46147</v>
      </c>
      <c r="F34" s="192">
        <v>46152</v>
      </c>
      <c r="G34" s="192">
        <v>46164</v>
      </c>
      <c r="H34" s="28">
        <f t="shared" si="7"/>
        <v>46179</v>
      </c>
      <c r="I34" s="28">
        <f t="shared" si="8"/>
        <v>46177</v>
      </c>
      <c r="J34" s="31">
        <f t="shared" si="10"/>
        <v>46180</v>
      </c>
    </row>
    <row r="35" spans="1:11" ht="18.75" x14ac:dyDescent="0.2">
      <c r="B35" s="239"/>
      <c r="C35" s="276"/>
      <c r="D35" s="86"/>
      <c r="E35" s="229"/>
      <c r="F35" s="229"/>
      <c r="G35" s="229"/>
      <c r="H35" s="8"/>
      <c r="I35" s="11"/>
      <c r="J35" s="8"/>
    </row>
    <row r="36" spans="1:11" ht="18.75" x14ac:dyDescent="0.25">
      <c r="B36" s="239"/>
      <c r="C36" s="239"/>
      <c r="D36" s="85"/>
      <c r="E36" s="271"/>
      <c r="F36" s="271"/>
      <c r="G36" s="271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9" t="s">
        <v>47</v>
      </c>
      <c r="C47" s="219"/>
      <c r="D47" s="219"/>
      <c r="E47" s="219"/>
      <c r="F47" s="219"/>
      <c r="G47" s="219"/>
      <c r="H47" s="219"/>
      <c r="I47" s="219"/>
      <c r="J47" s="8"/>
      <c r="K47" s="10"/>
    </row>
    <row r="48" spans="1:11" ht="18" customHeight="1" x14ac:dyDescent="0.25">
      <c r="B48" s="220" t="s">
        <v>3</v>
      </c>
      <c r="C48" s="237" t="s">
        <v>4</v>
      </c>
      <c r="D48" s="215" t="s">
        <v>67</v>
      </c>
      <c r="E48" s="209" t="s">
        <v>27</v>
      </c>
      <c r="F48" s="209" t="s">
        <v>31</v>
      </c>
      <c r="G48" s="209" t="s">
        <v>15</v>
      </c>
      <c r="H48" s="209" t="s">
        <v>42</v>
      </c>
      <c r="I48" s="211" t="s">
        <v>43</v>
      </c>
      <c r="J48" s="8"/>
      <c r="K48" s="10"/>
    </row>
    <row r="49" spans="1:11" ht="18" customHeight="1" thickBot="1" x14ac:dyDescent="0.3">
      <c r="B49" s="221"/>
      <c r="C49" s="238"/>
      <c r="D49" s="216"/>
      <c r="E49" s="224"/>
      <c r="F49" s="224"/>
      <c r="G49" s="224"/>
      <c r="H49" s="224"/>
      <c r="I49" s="230"/>
      <c r="J49" s="8"/>
      <c r="K49" s="10"/>
    </row>
    <row r="50" spans="1:11" ht="19.5" customHeight="1" x14ac:dyDescent="0.3">
      <c r="B50" s="25" t="str">
        <f t="shared" ref="B50:C52" si="11">B29</f>
        <v>OOCL YOKOHAMA</v>
      </c>
      <c r="C50" s="133" t="str">
        <f t="shared" si="11"/>
        <v>209N</v>
      </c>
      <c r="D50" s="83">
        <f t="shared" ref="D50:G55" si="12">D29</f>
        <v>46101</v>
      </c>
      <c r="E50" s="33">
        <f t="shared" si="12"/>
        <v>46101</v>
      </c>
      <c r="F50" s="33">
        <f t="shared" si="12"/>
        <v>46108</v>
      </c>
      <c r="G50" s="33">
        <f t="shared" si="12"/>
        <v>46118</v>
      </c>
      <c r="H50" s="33">
        <f>F50+28</f>
        <v>46136</v>
      </c>
      <c r="I50" s="30">
        <f>G50+28</f>
        <v>46146</v>
      </c>
      <c r="J50" s="8"/>
      <c r="K50" s="10"/>
    </row>
    <row r="51" spans="1:11" ht="19.5" customHeight="1" x14ac:dyDescent="0.3">
      <c r="B51" s="25" t="str">
        <f t="shared" si="11"/>
        <v>OOCL HOUSTON</v>
      </c>
      <c r="C51" s="133" t="str">
        <f t="shared" si="11"/>
        <v>216N</v>
      </c>
      <c r="D51" s="83">
        <f t="shared" si="12"/>
        <v>46111</v>
      </c>
      <c r="E51" s="33">
        <f t="shared" si="12"/>
        <v>46111</v>
      </c>
      <c r="F51" s="33">
        <f t="shared" si="12"/>
        <v>46120</v>
      </c>
      <c r="G51" s="33">
        <f t="shared" si="12"/>
        <v>46129</v>
      </c>
      <c r="H51" s="33">
        <f t="shared" ref="H51:I54" si="13">F51+28</f>
        <v>46148</v>
      </c>
      <c r="I51" s="30">
        <f>G51+28</f>
        <v>46157</v>
      </c>
      <c r="J51" s="8"/>
      <c r="K51" s="10"/>
    </row>
    <row r="52" spans="1:11" ht="19.5" customHeight="1" x14ac:dyDescent="0.3">
      <c r="B52" s="25" t="str">
        <f t="shared" si="11"/>
        <v>OOCL BRISBANE</v>
      </c>
      <c r="C52" s="133" t="str">
        <f t="shared" si="11"/>
        <v>248N</v>
      </c>
      <c r="D52" s="83">
        <f t="shared" si="12"/>
        <v>46126</v>
      </c>
      <c r="E52" s="33">
        <f t="shared" si="12"/>
        <v>46126</v>
      </c>
      <c r="F52" s="33">
        <f t="shared" si="12"/>
        <v>46131</v>
      </c>
      <c r="G52" s="33">
        <f t="shared" si="12"/>
        <v>46143</v>
      </c>
      <c r="H52" s="33">
        <f t="shared" si="13"/>
        <v>46159</v>
      </c>
      <c r="I52" s="30">
        <f t="shared" si="13"/>
        <v>46171</v>
      </c>
      <c r="J52" s="8"/>
      <c r="K52" s="10"/>
    </row>
    <row r="53" spans="1:11" ht="19.5" customHeight="1" x14ac:dyDescent="0.3">
      <c r="B53" s="25" t="str">
        <f t="shared" ref="B53:C55" si="14">B32</f>
        <v>OOCL YOKOHAMA</v>
      </c>
      <c r="C53" s="164" t="str">
        <f t="shared" si="14"/>
        <v>210N</v>
      </c>
      <c r="D53" s="83">
        <f t="shared" si="12"/>
        <v>46133</v>
      </c>
      <c r="E53" s="33">
        <f t="shared" si="12"/>
        <v>46133</v>
      </c>
      <c r="F53" s="33">
        <f t="shared" si="12"/>
        <v>46140</v>
      </c>
      <c r="G53" s="33">
        <f t="shared" si="12"/>
        <v>46150</v>
      </c>
      <c r="H53" s="33">
        <f>F53+28</f>
        <v>46168</v>
      </c>
      <c r="I53" s="30">
        <f t="shared" si="13"/>
        <v>46178</v>
      </c>
      <c r="J53" s="8"/>
      <c r="K53" s="10"/>
    </row>
    <row r="54" spans="1:11" ht="19.5" customHeight="1" x14ac:dyDescent="0.3">
      <c r="B54" s="25" t="str">
        <f t="shared" si="14"/>
        <v>KOTA LARIS</v>
      </c>
      <c r="C54" s="164" t="str">
        <f t="shared" si="14"/>
        <v>098N</v>
      </c>
      <c r="D54" s="83">
        <f t="shared" si="12"/>
        <v>46140</v>
      </c>
      <c r="E54" s="33">
        <f t="shared" si="12"/>
        <v>46140</v>
      </c>
      <c r="F54" s="33">
        <f t="shared" si="12"/>
        <v>46145</v>
      </c>
      <c r="G54" s="33">
        <f t="shared" si="12"/>
        <v>46157</v>
      </c>
      <c r="H54" s="33">
        <f>F54+28</f>
        <v>46173</v>
      </c>
      <c r="I54" s="30">
        <f t="shared" si="13"/>
        <v>46185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4"/>
        <v>OOCL HOUSTON</v>
      </c>
      <c r="C55" s="165" t="str">
        <f t="shared" si="14"/>
        <v>217N</v>
      </c>
      <c r="D55" s="83">
        <f t="shared" si="12"/>
        <v>46147</v>
      </c>
      <c r="E55" s="28">
        <f t="shared" si="12"/>
        <v>46147</v>
      </c>
      <c r="F55" s="33">
        <f t="shared" si="12"/>
        <v>46152</v>
      </c>
      <c r="G55" s="33">
        <f t="shared" si="12"/>
        <v>46164</v>
      </c>
      <c r="H55" s="28">
        <f t="shared" ref="H55" si="15">F55+45</f>
        <v>46197</v>
      </c>
      <c r="I55" s="31">
        <f>F55+28</f>
        <v>46180</v>
      </c>
      <c r="J55" s="8"/>
    </row>
    <row r="56" spans="1:11" ht="25.5" customHeight="1" thickBot="1" x14ac:dyDescent="0.55000000000000004">
      <c r="B56" s="269" t="s">
        <v>19</v>
      </c>
      <c r="C56" s="269"/>
      <c r="D56" s="269"/>
      <c r="E56" s="269"/>
      <c r="F56" s="269"/>
      <c r="G56" s="269"/>
      <c r="H56" s="269"/>
      <c r="I56" s="269"/>
      <c r="J56" s="8"/>
    </row>
    <row r="57" spans="1:11" ht="18" customHeight="1" x14ac:dyDescent="0.25">
      <c r="B57" s="220" t="s">
        <v>3</v>
      </c>
      <c r="C57" s="237" t="s">
        <v>4</v>
      </c>
      <c r="D57" s="215" t="s">
        <v>67</v>
      </c>
      <c r="E57" s="209" t="s">
        <v>27</v>
      </c>
      <c r="F57" s="209" t="s">
        <v>31</v>
      </c>
      <c r="G57" s="209" t="s">
        <v>15</v>
      </c>
      <c r="H57" s="209" t="s">
        <v>45</v>
      </c>
      <c r="I57" s="211" t="s">
        <v>20</v>
      </c>
      <c r="J57" s="8"/>
    </row>
    <row r="58" spans="1:11" ht="18" customHeight="1" thickBot="1" x14ac:dyDescent="0.3">
      <c r="B58" s="221"/>
      <c r="C58" s="238"/>
      <c r="D58" s="216"/>
      <c r="E58" s="224"/>
      <c r="F58" s="224"/>
      <c r="G58" s="224"/>
      <c r="H58" s="224"/>
      <c r="I58" s="230"/>
      <c r="J58" s="8"/>
    </row>
    <row r="59" spans="1:11" ht="19.5" customHeight="1" x14ac:dyDescent="0.3">
      <c r="B59" s="25" t="str">
        <f>B29</f>
        <v>OOCL YOKOHAMA</v>
      </c>
      <c r="C59" s="164" t="str">
        <f t="shared" ref="C59:C63" si="16">C29</f>
        <v>209N</v>
      </c>
      <c r="D59" s="83">
        <f>D29</f>
        <v>46101</v>
      </c>
      <c r="E59" s="33">
        <f>E29</f>
        <v>46101</v>
      </c>
      <c r="F59" s="33">
        <f>F29</f>
        <v>46108</v>
      </c>
      <c r="G59" s="33">
        <f>G29</f>
        <v>46118</v>
      </c>
      <c r="H59" s="33">
        <f>F59+48</f>
        <v>46156</v>
      </c>
      <c r="I59" s="30">
        <f>F59+45</f>
        <v>46153</v>
      </c>
      <c r="J59" s="8"/>
    </row>
    <row r="60" spans="1:11" ht="19.5" customHeight="1" x14ac:dyDescent="0.3">
      <c r="B60" s="25" t="str">
        <f>B30</f>
        <v>OOCL HOUSTON</v>
      </c>
      <c r="C60" s="164" t="str">
        <f t="shared" si="16"/>
        <v>216N</v>
      </c>
      <c r="D60" s="83">
        <f t="shared" ref="D60:E63" si="17">D30</f>
        <v>46111</v>
      </c>
      <c r="E60" s="33">
        <f t="shared" si="17"/>
        <v>46111</v>
      </c>
      <c r="F60" s="33">
        <f>F51</f>
        <v>46120</v>
      </c>
      <c r="G60" s="33">
        <f>G30</f>
        <v>46129</v>
      </c>
      <c r="H60" s="33">
        <f t="shared" ref="H60:H63" si="18">F60+48</f>
        <v>46168</v>
      </c>
      <c r="I60" s="30">
        <f t="shared" ref="I60:I63" si="19">F60+45</f>
        <v>46165</v>
      </c>
      <c r="J60" s="8"/>
    </row>
    <row r="61" spans="1:11" ht="19.5" customHeight="1" x14ac:dyDescent="0.3">
      <c r="B61" s="25" t="str">
        <f>B31</f>
        <v>OOCL BRISBANE</v>
      </c>
      <c r="C61" s="164" t="str">
        <f t="shared" si="16"/>
        <v>248N</v>
      </c>
      <c r="D61" s="83">
        <f t="shared" si="17"/>
        <v>46126</v>
      </c>
      <c r="E61" s="33">
        <f t="shared" si="17"/>
        <v>46126</v>
      </c>
      <c r="F61" s="33">
        <f>F52</f>
        <v>46131</v>
      </c>
      <c r="G61" s="33">
        <f t="shared" ref="G61" si="20">G31</f>
        <v>46143</v>
      </c>
      <c r="H61" s="33">
        <f t="shared" si="18"/>
        <v>46179</v>
      </c>
      <c r="I61" s="30">
        <f t="shared" si="19"/>
        <v>46176</v>
      </c>
      <c r="J61" s="8"/>
    </row>
    <row r="62" spans="1:11" ht="19.5" customHeight="1" x14ac:dyDescent="0.3">
      <c r="B62" s="25" t="str">
        <f>B32</f>
        <v>OOCL YOKOHAMA</v>
      </c>
      <c r="C62" s="164" t="str">
        <f t="shared" si="16"/>
        <v>210N</v>
      </c>
      <c r="D62" s="83">
        <f t="shared" si="17"/>
        <v>46133</v>
      </c>
      <c r="E62" s="33">
        <f t="shared" si="17"/>
        <v>46133</v>
      </c>
      <c r="F62" s="33">
        <f>F32</f>
        <v>46140</v>
      </c>
      <c r="G62" s="33">
        <f>G32</f>
        <v>46150</v>
      </c>
      <c r="H62" s="33">
        <f t="shared" si="18"/>
        <v>46188</v>
      </c>
      <c r="I62" s="30">
        <f t="shared" si="19"/>
        <v>46185</v>
      </c>
      <c r="J62" s="8"/>
    </row>
    <row r="63" spans="1:11" ht="19.5" customHeight="1" thickBot="1" x14ac:dyDescent="0.35">
      <c r="B63" s="25" t="str">
        <f>B33</f>
        <v>KOTA LARIS</v>
      </c>
      <c r="C63" s="164" t="str">
        <f t="shared" si="16"/>
        <v>098N</v>
      </c>
      <c r="D63" s="83">
        <f t="shared" si="17"/>
        <v>46140</v>
      </c>
      <c r="E63" s="33">
        <f t="shared" si="17"/>
        <v>46140</v>
      </c>
      <c r="F63" s="33">
        <f>F33</f>
        <v>46145</v>
      </c>
      <c r="G63" s="33">
        <f>G33</f>
        <v>46157</v>
      </c>
      <c r="H63" s="33">
        <f t="shared" si="18"/>
        <v>46193</v>
      </c>
      <c r="I63" s="30">
        <f t="shared" si="19"/>
        <v>46190</v>
      </c>
      <c r="J63" s="8"/>
    </row>
    <row r="64" spans="1:11" ht="24.75" customHeight="1" thickBot="1" x14ac:dyDescent="0.55000000000000004">
      <c r="B64" s="269" t="s">
        <v>21</v>
      </c>
      <c r="C64" s="269"/>
      <c r="D64" s="269"/>
      <c r="E64" s="269"/>
      <c r="F64" s="269"/>
      <c r="G64" s="269"/>
      <c r="H64" s="269"/>
      <c r="I64" s="269"/>
      <c r="J64" s="8"/>
    </row>
    <row r="65" spans="2:10" ht="20.25" customHeight="1" x14ac:dyDescent="0.25">
      <c r="B65" s="220" t="s">
        <v>3</v>
      </c>
      <c r="C65" s="237" t="s">
        <v>4</v>
      </c>
      <c r="D65" s="215" t="s">
        <v>67</v>
      </c>
      <c r="E65" s="209" t="s">
        <v>27</v>
      </c>
      <c r="F65" s="209" t="s">
        <v>31</v>
      </c>
      <c r="G65" s="209" t="s">
        <v>15</v>
      </c>
      <c r="H65" s="209" t="s">
        <v>69</v>
      </c>
      <c r="I65" s="211" t="s">
        <v>44</v>
      </c>
      <c r="J65" s="8"/>
    </row>
    <row r="66" spans="2:10" ht="20.25" customHeight="1" thickBot="1" x14ac:dyDescent="0.3">
      <c r="B66" s="221"/>
      <c r="C66" s="238"/>
      <c r="D66" s="216"/>
      <c r="E66" s="224"/>
      <c r="F66" s="224"/>
      <c r="G66" s="224"/>
      <c r="H66" s="224"/>
      <c r="I66" s="230"/>
      <c r="J66" s="8"/>
    </row>
    <row r="67" spans="2:10" ht="19.5" customHeight="1" x14ac:dyDescent="0.3">
      <c r="B67" s="25" t="str">
        <f t="shared" ref="B67:C70" si="21">B29</f>
        <v>OOCL YOKOHAMA</v>
      </c>
      <c r="C67" s="164" t="str">
        <f t="shared" si="21"/>
        <v>209N</v>
      </c>
      <c r="D67" s="83">
        <f t="shared" ref="D67:D70" si="22">D29</f>
        <v>46101</v>
      </c>
      <c r="E67" s="33">
        <f t="shared" ref="E67:G70" si="23">E29</f>
        <v>46101</v>
      </c>
      <c r="F67" s="33">
        <f t="shared" si="23"/>
        <v>46108</v>
      </c>
      <c r="G67" s="33">
        <f t="shared" si="23"/>
        <v>46118</v>
      </c>
      <c r="H67" s="33">
        <f>F67+51</f>
        <v>46159</v>
      </c>
      <c r="I67" s="30">
        <f>F67+51</f>
        <v>46159</v>
      </c>
      <c r="J67" s="8"/>
    </row>
    <row r="68" spans="2:10" ht="20.25" customHeight="1" x14ac:dyDescent="0.3">
      <c r="B68" s="25" t="str">
        <f t="shared" si="21"/>
        <v>OOCL HOUSTON</v>
      </c>
      <c r="C68" s="164" t="str">
        <f t="shared" si="21"/>
        <v>216N</v>
      </c>
      <c r="D68" s="83">
        <f t="shared" si="22"/>
        <v>46111</v>
      </c>
      <c r="E68" s="33">
        <f t="shared" si="23"/>
        <v>46111</v>
      </c>
      <c r="F68" s="33">
        <f t="shared" si="23"/>
        <v>46120</v>
      </c>
      <c r="G68" s="33">
        <f t="shared" si="23"/>
        <v>46129</v>
      </c>
      <c r="H68" s="33">
        <f t="shared" ref="H68:H70" si="24">F68+51</f>
        <v>46171</v>
      </c>
      <c r="I68" s="30">
        <f>F68+51</f>
        <v>46171</v>
      </c>
      <c r="J68" s="8"/>
    </row>
    <row r="69" spans="2:10" ht="20.25" customHeight="1" x14ac:dyDescent="0.3">
      <c r="B69" s="25" t="str">
        <f t="shared" si="21"/>
        <v>OOCL BRISBANE</v>
      </c>
      <c r="C69" s="164" t="str">
        <f t="shared" si="21"/>
        <v>248N</v>
      </c>
      <c r="D69" s="83">
        <f t="shared" si="22"/>
        <v>46126</v>
      </c>
      <c r="E69" s="33">
        <f t="shared" si="23"/>
        <v>46126</v>
      </c>
      <c r="F69" s="33">
        <f t="shared" si="23"/>
        <v>46131</v>
      </c>
      <c r="G69" s="33">
        <f t="shared" si="23"/>
        <v>46143</v>
      </c>
      <c r="H69" s="33">
        <f t="shared" si="24"/>
        <v>46182</v>
      </c>
      <c r="I69" s="30">
        <f>F69+51</f>
        <v>46182</v>
      </c>
      <c r="J69" s="8"/>
    </row>
    <row r="70" spans="2:10" ht="20.25" customHeight="1" thickBot="1" x14ac:dyDescent="0.35">
      <c r="B70" s="26" t="str">
        <f t="shared" si="21"/>
        <v>OOCL YOKOHAMA</v>
      </c>
      <c r="C70" s="165" t="str">
        <f t="shared" si="21"/>
        <v>210N</v>
      </c>
      <c r="D70" s="18">
        <f t="shared" si="22"/>
        <v>46133</v>
      </c>
      <c r="E70" s="28">
        <f t="shared" si="23"/>
        <v>46133</v>
      </c>
      <c r="F70" s="28">
        <f t="shared" si="23"/>
        <v>46140</v>
      </c>
      <c r="G70" s="28">
        <f t="shared" si="23"/>
        <v>46150</v>
      </c>
      <c r="H70" s="28">
        <f t="shared" si="24"/>
        <v>46191</v>
      </c>
      <c r="I70" s="31">
        <f>F70+51</f>
        <v>46191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9" t="s">
        <v>22</v>
      </c>
      <c r="C83" s="219"/>
      <c r="D83" s="219"/>
      <c r="E83" s="219"/>
      <c r="F83" s="219"/>
      <c r="G83" s="219"/>
      <c r="H83" s="219"/>
      <c r="I83" s="11"/>
      <c r="J83" s="11"/>
    </row>
    <row r="84" spans="2:10" ht="12.75" customHeight="1" x14ac:dyDescent="0.25">
      <c r="B84" s="220" t="s">
        <v>3</v>
      </c>
      <c r="C84" s="237" t="s">
        <v>4</v>
      </c>
      <c r="D84" s="215" t="s">
        <v>67</v>
      </c>
      <c r="E84" s="209" t="s">
        <v>27</v>
      </c>
      <c r="F84" s="211" t="s">
        <v>31</v>
      </c>
      <c r="G84" s="211" t="s">
        <v>23</v>
      </c>
      <c r="H84" s="8"/>
      <c r="I84" s="8"/>
      <c r="J84" s="3"/>
    </row>
    <row r="85" spans="2:10" ht="33" customHeight="1" thickBot="1" x14ac:dyDescent="0.3">
      <c r="B85" s="221"/>
      <c r="C85" s="238"/>
      <c r="D85" s="216"/>
      <c r="E85" s="224"/>
      <c r="F85" s="230"/>
      <c r="G85" s="230"/>
      <c r="H85" s="8"/>
      <c r="I85" s="8"/>
      <c r="J85" s="10"/>
    </row>
    <row r="86" spans="2:10" ht="20.25" customHeight="1" x14ac:dyDescent="0.3">
      <c r="B86" s="25" t="s">
        <v>111</v>
      </c>
      <c r="C86" s="124">
        <v>2609</v>
      </c>
      <c r="D86" s="33">
        <f>E86</f>
        <v>46101</v>
      </c>
      <c r="E86" s="33">
        <v>46101</v>
      </c>
      <c r="F86" s="33">
        <v>46107</v>
      </c>
      <c r="G86" s="30">
        <v>46114</v>
      </c>
      <c r="H86" s="8"/>
      <c r="I86" s="143"/>
      <c r="J86" s="10"/>
    </row>
    <row r="87" spans="2:10" ht="20.25" customHeight="1" x14ac:dyDescent="0.3">
      <c r="B87" s="25" t="s">
        <v>112</v>
      </c>
      <c r="C87" s="124">
        <v>2611</v>
      </c>
      <c r="D87" s="33">
        <f>E87</f>
        <v>46107</v>
      </c>
      <c r="E87" s="33">
        <v>46107</v>
      </c>
      <c r="F87" s="33">
        <v>46114</v>
      </c>
      <c r="G87" s="30">
        <v>46121</v>
      </c>
      <c r="H87" s="8"/>
      <c r="I87" s="8"/>
      <c r="J87" s="10"/>
    </row>
    <row r="88" spans="2:10" ht="20.25" customHeight="1" x14ac:dyDescent="0.3">
      <c r="B88" s="25" t="s">
        <v>111</v>
      </c>
      <c r="C88" s="124">
        <v>2611</v>
      </c>
      <c r="D88" s="33">
        <f t="shared" ref="D88:D89" si="25">E88</f>
        <v>46113</v>
      </c>
      <c r="E88" s="33">
        <v>46113</v>
      </c>
      <c r="F88" s="33">
        <v>46121</v>
      </c>
      <c r="G88" s="30">
        <v>46128</v>
      </c>
      <c r="H88" s="8"/>
      <c r="I88" s="8"/>
      <c r="J88" s="10"/>
    </row>
    <row r="89" spans="2:10" ht="20.25" customHeight="1" thickBot="1" x14ac:dyDescent="0.35">
      <c r="B89" s="26" t="s">
        <v>112</v>
      </c>
      <c r="C89" s="162">
        <v>2613</v>
      </c>
      <c r="D89" s="28">
        <f t="shared" si="25"/>
        <v>46121</v>
      </c>
      <c r="E89" s="28">
        <v>46121</v>
      </c>
      <c r="F89" s="28">
        <v>46128</v>
      </c>
      <c r="G89" s="31">
        <v>46135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58"/>
      <c r="G98" s="258"/>
      <c r="H98" s="25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topLeftCell="A48" zoomScaleNormal="100" zoomScaleSheetLayoutView="100" workbookViewId="0">
      <selection activeCell="I11" sqref="I11:I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5" t="s">
        <v>34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2" s="20" customFormat="1" ht="44.25" customHeight="1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2" x14ac:dyDescent="0.2">
      <c r="B9" s="260"/>
      <c r="C9" s="260"/>
      <c r="D9" s="260"/>
      <c r="E9" s="260"/>
      <c r="F9" s="260"/>
      <c r="G9" s="260"/>
      <c r="H9" s="260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62" t="s">
        <v>3</v>
      </c>
      <c r="C11" s="237" t="s">
        <v>4</v>
      </c>
      <c r="D11" s="253" t="s">
        <v>67</v>
      </c>
      <c r="E11" s="211" t="s">
        <v>27</v>
      </c>
      <c r="F11" s="211" t="s">
        <v>35</v>
      </c>
      <c r="G11" s="279" t="s">
        <v>15</v>
      </c>
      <c r="H11" s="288" t="s">
        <v>13</v>
      </c>
      <c r="I11" s="211" t="s">
        <v>49</v>
      </c>
      <c r="J11" s="211" t="s">
        <v>16</v>
      </c>
      <c r="K11" s="211" t="s">
        <v>17</v>
      </c>
      <c r="L11" s="8"/>
    </row>
    <row r="12" spans="1:12" ht="25.5" customHeight="1" thickBot="1" x14ac:dyDescent="0.3">
      <c r="B12" s="263"/>
      <c r="C12" s="290"/>
      <c r="D12" s="261"/>
      <c r="E12" s="265"/>
      <c r="F12" s="265"/>
      <c r="G12" s="291"/>
      <c r="H12" s="289"/>
      <c r="I12" s="265"/>
      <c r="J12" s="265"/>
      <c r="K12" s="265"/>
      <c r="L12" s="8"/>
    </row>
    <row r="13" spans="1:12" ht="18.75" x14ac:dyDescent="0.3">
      <c r="B13" s="73" t="s">
        <v>77</v>
      </c>
      <c r="C13" s="100" t="s">
        <v>101</v>
      </c>
      <c r="D13" s="33">
        <f>E13</f>
        <v>46105</v>
      </c>
      <c r="E13" s="83">
        <v>46105</v>
      </c>
      <c r="F13" s="190">
        <v>46113</v>
      </c>
      <c r="G13" s="190">
        <v>46124</v>
      </c>
      <c r="H13" s="33">
        <f>F13+22</f>
        <v>46135</v>
      </c>
      <c r="I13" s="33">
        <f>F13+25</f>
        <v>46138</v>
      </c>
      <c r="J13" s="33">
        <f>F13+26</f>
        <v>46139</v>
      </c>
      <c r="K13" s="30">
        <f>F13+28</f>
        <v>46141</v>
      </c>
      <c r="L13" s="8"/>
    </row>
    <row r="14" spans="1:12" ht="18.75" x14ac:dyDescent="0.3">
      <c r="B14" s="73" t="s">
        <v>61</v>
      </c>
      <c r="C14" s="100" t="s">
        <v>96</v>
      </c>
      <c r="D14" s="33">
        <f>E14</f>
        <v>46111</v>
      </c>
      <c r="E14" s="83">
        <v>46111</v>
      </c>
      <c r="F14" s="101">
        <v>46120</v>
      </c>
      <c r="G14" s="101">
        <v>46131</v>
      </c>
      <c r="H14" s="33">
        <f>F14+22</f>
        <v>46142</v>
      </c>
      <c r="I14" s="33">
        <f>F14+25</f>
        <v>46145</v>
      </c>
      <c r="J14" s="33">
        <f>F14+26</f>
        <v>46146</v>
      </c>
      <c r="K14" s="30">
        <f>F14+28</f>
        <v>46148</v>
      </c>
      <c r="L14" s="8"/>
    </row>
    <row r="15" spans="1:12" ht="18.75" x14ac:dyDescent="0.3">
      <c r="B15" s="73" t="s">
        <v>63</v>
      </c>
      <c r="C15" s="100" t="s">
        <v>97</v>
      </c>
      <c r="D15" s="33">
        <f>E15</f>
        <v>46120</v>
      </c>
      <c r="E15" s="83">
        <v>46120</v>
      </c>
      <c r="F15" s="101">
        <v>46127</v>
      </c>
      <c r="G15" s="101">
        <v>46138</v>
      </c>
      <c r="H15" s="33">
        <f>F15+22</f>
        <v>46149</v>
      </c>
      <c r="I15" s="33">
        <f>F15+25</f>
        <v>46152</v>
      </c>
      <c r="J15" s="33">
        <f>F15+26</f>
        <v>46153</v>
      </c>
      <c r="K15" s="30">
        <f>F15+28</f>
        <v>46155</v>
      </c>
      <c r="L15" s="8"/>
    </row>
    <row r="16" spans="1:12" ht="19.5" thickBot="1" x14ac:dyDescent="0.35">
      <c r="B16" s="74" t="s">
        <v>83</v>
      </c>
      <c r="C16" s="63" t="s">
        <v>106</v>
      </c>
      <c r="D16" s="28">
        <f>E16</f>
        <v>46127</v>
      </c>
      <c r="E16" s="18">
        <v>46127</v>
      </c>
      <c r="F16" s="66">
        <v>46134</v>
      </c>
      <c r="G16" s="66">
        <v>46145</v>
      </c>
      <c r="H16" s="28">
        <f t="shared" ref="H16" si="0">F16+22</f>
        <v>46156</v>
      </c>
      <c r="I16" s="28">
        <f>F16+25</f>
        <v>46159</v>
      </c>
      <c r="J16" s="28">
        <f t="shared" ref="J16" si="1">F16+26</f>
        <v>46160</v>
      </c>
      <c r="K16" s="31">
        <f t="shared" ref="K16" si="2">F16+28</f>
        <v>46162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5" t="s">
        <v>47</v>
      </c>
      <c r="C18" s="255"/>
      <c r="D18" s="255"/>
      <c r="E18" s="255"/>
      <c r="F18" s="255"/>
      <c r="G18" s="255"/>
      <c r="H18" s="255"/>
      <c r="I18" s="255"/>
      <c r="J18" s="255"/>
      <c r="K18" s="8"/>
      <c r="L18" s="10"/>
    </row>
    <row r="19" spans="1:12" ht="18" customHeight="1" thickBot="1" x14ac:dyDescent="0.3">
      <c r="B19" s="262" t="s">
        <v>3</v>
      </c>
      <c r="C19" s="283" t="s">
        <v>4</v>
      </c>
      <c r="D19" s="253" t="s">
        <v>67</v>
      </c>
      <c r="E19" s="209" t="s">
        <v>27</v>
      </c>
      <c r="F19" s="211" t="s">
        <v>35</v>
      </c>
      <c r="G19" s="211" t="s">
        <v>15</v>
      </c>
      <c r="H19" s="288" t="s">
        <v>18</v>
      </c>
      <c r="I19" s="211" t="s">
        <v>42</v>
      </c>
      <c r="J19" s="281" t="s">
        <v>43</v>
      </c>
      <c r="K19" s="8"/>
      <c r="L19" s="10"/>
    </row>
    <row r="20" spans="1:12" ht="18" customHeight="1" thickBot="1" x14ac:dyDescent="0.3">
      <c r="B20" s="277"/>
      <c r="C20" s="287"/>
      <c r="D20" s="261"/>
      <c r="E20" s="224"/>
      <c r="F20" s="230"/>
      <c r="G20" s="230"/>
      <c r="H20" s="289"/>
      <c r="I20" s="230"/>
      <c r="J20" s="285"/>
      <c r="K20" s="8"/>
      <c r="L20" s="10"/>
    </row>
    <row r="21" spans="1:12" ht="20.25" customHeight="1" x14ac:dyDescent="0.3">
      <c r="B21" s="102" t="str">
        <f t="shared" ref="B21:G24" si="3">B13</f>
        <v>OOCL PANAMA</v>
      </c>
      <c r="C21" s="79" t="str">
        <f t="shared" si="3"/>
        <v>331N</v>
      </c>
      <c r="D21" s="153">
        <f>D13</f>
        <v>46105</v>
      </c>
      <c r="E21" s="83">
        <f t="shared" si="3"/>
        <v>46105</v>
      </c>
      <c r="F21" s="101">
        <f t="shared" si="3"/>
        <v>46113</v>
      </c>
      <c r="G21" s="101">
        <f t="shared" si="3"/>
        <v>46124</v>
      </c>
      <c r="H21" s="64">
        <f>F21+31</f>
        <v>46144</v>
      </c>
      <c r="I21" s="33">
        <f>F21+28</f>
        <v>46141</v>
      </c>
      <c r="J21" s="30">
        <f>G21+28</f>
        <v>46152</v>
      </c>
      <c r="K21" s="8"/>
      <c r="L21" s="10"/>
    </row>
    <row r="22" spans="1:12" ht="20.25" customHeight="1" x14ac:dyDescent="0.3">
      <c r="B22" s="73" t="str">
        <f t="shared" si="3"/>
        <v>KOTA LAMBAI</v>
      </c>
      <c r="C22" s="124" t="str">
        <f t="shared" si="3"/>
        <v>185N</v>
      </c>
      <c r="D22" s="33">
        <f>D14</f>
        <v>46111</v>
      </c>
      <c r="E22" s="83">
        <f t="shared" si="3"/>
        <v>46111</v>
      </c>
      <c r="F22" s="123">
        <f t="shared" si="3"/>
        <v>46120</v>
      </c>
      <c r="G22" s="123">
        <f t="shared" si="3"/>
        <v>46131</v>
      </c>
      <c r="H22" s="33">
        <f>F22+31</f>
        <v>46151</v>
      </c>
      <c r="I22" s="33">
        <f t="shared" ref="I22:J24" si="4">F22+28</f>
        <v>46148</v>
      </c>
      <c r="J22" s="30">
        <f>G22+28</f>
        <v>46159</v>
      </c>
      <c r="K22" s="8"/>
      <c r="L22" s="10"/>
    </row>
    <row r="23" spans="1:12" ht="20.25" customHeight="1" x14ac:dyDescent="0.3">
      <c r="B23" s="116" t="str">
        <f t="shared" si="3"/>
        <v>OOCL CHICAGO</v>
      </c>
      <c r="C23" s="100" t="str">
        <f t="shared" si="3"/>
        <v>118N</v>
      </c>
      <c r="D23" s="153">
        <f>D15</f>
        <v>46120</v>
      </c>
      <c r="E23" s="83">
        <f t="shared" si="3"/>
        <v>46120</v>
      </c>
      <c r="F23" s="123">
        <f t="shared" si="3"/>
        <v>46127</v>
      </c>
      <c r="G23" s="123">
        <f t="shared" si="3"/>
        <v>46138</v>
      </c>
      <c r="H23" s="33">
        <f t="shared" ref="H23" si="5">F23+31</f>
        <v>46158</v>
      </c>
      <c r="I23" s="33">
        <f t="shared" si="4"/>
        <v>46155</v>
      </c>
      <c r="J23" s="30">
        <f t="shared" si="4"/>
        <v>46166</v>
      </c>
      <c r="K23" s="8"/>
      <c r="L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212N</v>
      </c>
      <c r="D24" s="154">
        <f>D16</f>
        <v>46127</v>
      </c>
      <c r="E24" s="18">
        <f t="shared" si="3"/>
        <v>46127</v>
      </c>
      <c r="F24" s="66">
        <f t="shared" si="3"/>
        <v>46134</v>
      </c>
      <c r="G24" s="66">
        <f t="shared" si="3"/>
        <v>46145</v>
      </c>
      <c r="H24" s="28">
        <f>F24+31</f>
        <v>46165</v>
      </c>
      <c r="I24" s="28">
        <f>F24+28</f>
        <v>46162</v>
      </c>
      <c r="J24" s="31">
        <f t="shared" si="4"/>
        <v>46173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5" t="s">
        <v>19</v>
      </c>
      <c r="C26" s="255"/>
      <c r="D26" s="255"/>
      <c r="E26" s="255"/>
      <c r="F26" s="255"/>
      <c r="G26" s="255"/>
      <c r="H26" s="255"/>
      <c r="I26" s="255"/>
      <c r="J26" s="255"/>
      <c r="K26" s="8"/>
    </row>
    <row r="27" spans="1:12" ht="18" customHeight="1" x14ac:dyDescent="0.25">
      <c r="B27" s="262" t="s">
        <v>3</v>
      </c>
      <c r="C27" s="283" t="s">
        <v>4</v>
      </c>
      <c r="D27" s="253" t="s">
        <v>67</v>
      </c>
      <c r="E27" s="209" t="s">
        <v>27</v>
      </c>
      <c r="F27" s="211" t="s">
        <v>35</v>
      </c>
      <c r="G27" s="279" t="s">
        <v>15</v>
      </c>
      <c r="H27" s="279" t="s">
        <v>58</v>
      </c>
      <c r="I27" s="281" t="s">
        <v>45</v>
      </c>
      <c r="J27" s="281" t="s">
        <v>20</v>
      </c>
      <c r="K27" s="8"/>
    </row>
    <row r="28" spans="1:12" ht="18" customHeight="1" thickBot="1" x14ac:dyDescent="0.3">
      <c r="B28" s="277"/>
      <c r="C28" s="284"/>
      <c r="D28" s="261"/>
      <c r="E28" s="224"/>
      <c r="F28" s="230"/>
      <c r="G28" s="280"/>
      <c r="H28" s="286"/>
      <c r="I28" s="282"/>
      <c r="J28" s="282"/>
      <c r="K28" s="8"/>
    </row>
    <row r="29" spans="1:12" ht="20.25" customHeight="1" x14ac:dyDescent="0.3">
      <c r="B29" s="102" t="str">
        <f t="shared" ref="B29:C32" si="6">B13</f>
        <v>OOCL PANAMA</v>
      </c>
      <c r="C29" s="79" t="str">
        <f t="shared" si="6"/>
        <v>331N</v>
      </c>
      <c r="D29" s="153">
        <f>D21</f>
        <v>46105</v>
      </c>
      <c r="E29" s="83">
        <f t="shared" ref="E29:G32" si="7">E21</f>
        <v>46105</v>
      </c>
      <c r="F29" s="101">
        <f t="shared" si="7"/>
        <v>46113</v>
      </c>
      <c r="G29" s="101">
        <f t="shared" si="7"/>
        <v>46124</v>
      </c>
      <c r="H29" s="64">
        <f>F29+48</f>
        <v>46161</v>
      </c>
      <c r="I29" s="64">
        <f>F29+48</f>
        <v>46161</v>
      </c>
      <c r="J29" s="65">
        <f>F29+45</f>
        <v>46158</v>
      </c>
      <c r="K29" s="8"/>
    </row>
    <row r="30" spans="1:12" ht="20.25" customHeight="1" x14ac:dyDescent="0.3">
      <c r="B30" s="73" t="str">
        <f t="shared" si="6"/>
        <v>KOTA LAMBAI</v>
      </c>
      <c r="C30" s="124" t="str">
        <f t="shared" si="6"/>
        <v>185N</v>
      </c>
      <c r="D30" s="33">
        <f>D22</f>
        <v>46111</v>
      </c>
      <c r="E30" s="83">
        <f t="shared" si="7"/>
        <v>46111</v>
      </c>
      <c r="F30" s="123">
        <f t="shared" si="7"/>
        <v>46120</v>
      </c>
      <c r="G30" s="123">
        <f t="shared" si="7"/>
        <v>46131</v>
      </c>
      <c r="H30" s="33">
        <f>F30+48</f>
        <v>46168</v>
      </c>
      <c r="I30" s="33">
        <f t="shared" ref="I30:I32" si="8">F30+48</f>
        <v>46168</v>
      </c>
      <c r="J30" s="30">
        <f t="shared" ref="J30:J32" si="9">F30+45</f>
        <v>46165</v>
      </c>
      <c r="K30" s="8"/>
    </row>
    <row r="31" spans="1:12" ht="20.25" customHeight="1" x14ac:dyDescent="0.3">
      <c r="B31" s="116" t="str">
        <f t="shared" si="6"/>
        <v>OOCL CHICAGO</v>
      </c>
      <c r="C31" s="100" t="str">
        <f t="shared" si="6"/>
        <v>118N</v>
      </c>
      <c r="D31" s="153">
        <f>D23</f>
        <v>46120</v>
      </c>
      <c r="E31" s="83">
        <f t="shared" si="7"/>
        <v>46120</v>
      </c>
      <c r="F31" s="123">
        <f t="shared" si="7"/>
        <v>46127</v>
      </c>
      <c r="G31" s="123">
        <f t="shared" si="7"/>
        <v>46138</v>
      </c>
      <c r="H31" s="33">
        <f t="shared" ref="H31:H32" si="10">F31+48</f>
        <v>46175</v>
      </c>
      <c r="I31" s="33">
        <f t="shared" si="8"/>
        <v>46175</v>
      </c>
      <c r="J31" s="30">
        <f t="shared" si="9"/>
        <v>46172</v>
      </c>
      <c r="K31" s="8"/>
    </row>
    <row r="32" spans="1:12" ht="20.25" customHeight="1" thickBot="1" x14ac:dyDescent="0.35">
      <c r="B32" s="74" t="str">
        <f t="shared" si="6"/>
        <v>JOGELA</v>
      </c>
      <c r="C32" s="63" t="str">
        <f t="shared" si="6"/>
        <v>212N</v>
      </c>
      <c r="D32" s="154">
        <f>D24</f>
        <v>46127</v>
      </c>
      <c r="E32" s="18">
        <f t="shared" si="7"/>
        <v>46127</v>
      </c>
      <c r="F32" s="66">
        <f t="shared" si="7"/>
        <v>46134</v>
      </c>
      <c r="G32" s="66">
        <f t="shared" si="7"/>
        <v>46145</v>
      </c>
      <c r="H32" s="28">
        <f t="shared" si="10"/>
        <v>46182</v>
      </c>
      <c r="I32" s="28">
        <f t="shared" si="8"/>
        <v>46182</v>
      </c>
      <c r="J32" s="31">
        <f t="shared" si="9"/>
        <v>46179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5" t="s">
        <v>21</v>
      </c>
      <c r="C43" s="255"/>
      <c r="D43" s="255"/>
      <c r="E43" s="255"/>
      <c r="F43" s="255"/>
      <c r="G43" s="255"/>
      <c r="H43" s="255"/>
      <c r="I43" s="255"/>
      <c r="J43" s="255"/>
      <c r="K43" s="8"/>
    </row>
    <row r="44" spans="1:11" ht="20.25" customHeight="1" x14ac:dyDescent="0.25">
      <c r="B44" s="262" t="s">
        <v>3</v>
      </c>
      <c r="C44" s="283" t="s">
        <v>4</v>
      </c>
      <c r="D44" s="253" t="s">
        <v>67</v>
      </c>
      <c r="E44" s="209" t="s">
        <v>27</v>
      </c>
      <c r="F44" s="211" t="s">
        <v>35</v>
      </c>
      <c r="G44" s="211" t="s">
        <v>15</v>
      </c>
      <c r="H44" s="279" t="s">
        <v>68</v>
      </c>
      <c r="I44" s="281" t="s">
        <v>69</v>
      </c>
      <c r="J44" s="211" t="s">
        <v>44</v>
      </c>
      <c r="K44" s="8"/>
    </row>
    <row r="45" spans="1:11" ht="20.25" customHeight="1" thickBot="1" x14ac:dyDescent="0.3">
      <c r="B45" s="277"/>
      <c r="C45" s="284"/>
      <c r="D45" s="261"/>
      <c r="E45" s="224"/>
      <c r="F45" s="230"/>
      <c r="G45" s="230"/>
      <c r="H45" s="280"/>
      <c r="I45" s="285"/>
      <c r="J45" s="230"/>
      <c r="K45" s="8"/>
    </row>
    <row r="46" spans="1:11" ht="20.25" customHeight="1" x14ac:dyDescent="0.3">
      <c r="B46" s="102" t="str">
        <f t="shared" ref="B46:G48" si="11">B13</f>
        <v>OOCL PANAMA</v>
      </c>
      <c r="C46" s="79" t="str">
        <f t="shared" si="11"/>
        <v>331N</v>
      </c>
      <c r="D46" s="153">
        <f>D13</f>
        <v>46105</v>
      </c>
      <c r="E46" s="83">
        <f t="shared" si="11"/>
        <v>46105</v>
      </c>
      <c r="F46" s="101">
        <f t="shared" si="11"/>
        <v>46113</v>
      </c>
      <c r="G46" s="101">
        <f t="shared" si="11"/>
        <v>46124</v>
      </c>
      <c r="H46" s="64">
        <f>F46+42</f>
        <v>46155</v>
      </c>
      <c r="I46" s="64">
        <f>F46+51</f>
        <v>46164</v>
      </c>
      <c r="J46" s="30">
        <f>F46+51</f>
        <v>46164</v>
      </c>
      <c r="K46" s="8"/>
    </row>
    <row r="47" spans="1:11" ht="20.25" customHeight="1" x14ac:dyDescent="0.3">
      <c r="B47" s="73" t="str">
        <f t="shared" si="11"/>
        <v>KOTA LAMBAI</v>
      </c>
      <c r="C47" s="124" t="str">
        <f t="shared" si="11"/>
        <v>185N</v>
      </c>
      <c r="D47" s="33">
        <f>D14</f>
        <v>46111</v>
      </c>
      <c r="E47" s="83">
        <f t="shared" si="11"/>
        <v>46111</v>
      </c>
      <c r="F47" s="123">
        <f t="shared" si="11"/>
        <v>46120</v>
      </c>
      <c r="G47" s="123">
        <f t="shared" si="11"/>
        <v>46131</v>
      </c>
      <c r="H47" s="33">
        <f t="shared" ref="H47:H49" si="12">F47+42</f>
        <v>46162</v>
      </c>
      <c r="I47" s="33">
        <f t="shared" ref="I47:I49" si="13">F47+51</f>
        <v>46171</v>
      </c>
      <c r="J47" s="30">
        <f>F47+51</f>
        <v>46171</v>
      </c>
      <c r="K47" s="8"/>
    </row>
    <row r="48" spans="1:11" ht="20.25" customHeight="1" x14ac:dyDescent="0.3">
      <c r="B48" s="116" t="str">
        <f t="shared" si="11"/>
        <v>OOCL CHICAGO</v>
      </c>
      <c r="C48" s="100" t="str">
        <f t="shared" si="11"/>
        <v>118N</v>
      </c>
      <c r="D48" s="153">
        <f>D15</f>
        <v>46120</v>
      </c>
      <c r="E48" s="83">
        <f t="shared" si="11"/>
        <v>46120</v>
      </c>
      <c r="F48" s="123">
        <f t="shared" si="11"/>
        <v>46127</v>
      </c>
      <c r="G48" s="123">
        <f t="shared" si="11"/>
        <v>46138</v>
      </c>
      <c r="H48" s="33">
        <f t="shared" si="12"/>
        <v>46169</v>
      </c>
      <c r="I48" s="33">
        <f t="shared" si="13"/>
        <v>46178</v>
      </c>
      <c r="J48" s="30">
        <f>F48+51</f>
        <v>46178</v>
      </c>
      <c r="K48" s="8"/>
    </row>
    <row r="49" spans="1:11" ht="20.25" customHeight="1" thickBot="1" x14ac:dyDescent="0.35">
      <c r="B49" s="74" t="str">
        <f t="shared" ref="B49:C49" si="14">B16</f>
        <v>JOGELA</v>
      </c>
      <c r="C49" s="63" t="str">
        <f t="shared" si="14"/>
        <v>212N</v>
      </c>
      <c r="D49" s="154">
        <f>D16</f>
        <v>46127</v>
      </c>
      <c r="E49" s="18">
        <f t="shared" ref="E49:G49" si="15">E16</f>
        <v>46127</v>
      </c>
      <c r="F49" s="66">
        <f t="shared" si="15"/>
        <v>46134</v>
      </c>
      <c r="G49" s="66">
        <f t="shared" si="15"/>
        <v>46145</v>
      </c>
      <c r="H49" s="28">
        <f t="shared" si="12"/>
        <v>46176</v>
      </c>
      <c r="I49" s="28">
        <f t="shared" si="13"/>
        <v>46185</v>
      </c>
      <c r="J49" s="31">
        <f>F49+51</f>
        <v>46185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22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62" t="s">
        <v>3</v>
      </c>
      <c r="C53" s="237" t="s">
        <v>4</v>
      </c>
      <c r="D53" s="253" t="s">
        <v>67</v>
      </c>
      <c r="E53" s="211" t="s">
        <v>27</v>
      </c>
      <c r="F53" s="211" t="s">
        <v>35</v>
      </c>
      <c r="G53" s="279" t="s">
        <v>23</v>
      </c>
      <c r="H53" s="229"/>
      <c r="I53" s="229"/>
      <c r="J53" s="8"/>
      <c r="K53" s="8"/>
    </row>
    <row r="54" spans="1:11" ht="25.5" customHeight="1" thickBot="1" x14ac:dyDescent="0.3">
      <c r="B54" s="277"/>
      <c r="C54" s="278"/>
      <c r="D54" s="261"/>
      <c r="E54" s="230"/>
      <c r="F54" s="230"/>
      <c r="G54" s="280"/>
      <c r="H54" s="271"/>
      <c r="I54" s="271"/>
      <c r="J54" s="8"/>
      <c r="K54" s="8"/>
    </row>
    <row r="55" spans="1:11" ht="18" customHeight="1" x14ac:dyDescent="0.3">
      <c r="B55" s="78" t="s">
        <v>76</v>
      </c>
      <c r="C55" s="133">
        <v>2607</v>
      </c>
      <c r="D55" s="83">
        <v>46087</v>
      </c>
      <c r="E55" s="83">
        <v>46105</v>
      </c>
      <c r="F55" s="83">
        <v>46112</v>
      </c>
      <c r="G55" s="16">
        <v>46126</v>
      </c>
      <c r="H55" s="46"/>
      <c r="I55" s="46"/>
      <c r="J55" s="8"/>
      <c r="K55" s="8"/>
    </row>
    <row r="56" spans="1:11" ht="18" customHeight="1" x14ac:dyDescent="0.3">
      <c r="B56" s="78" t="s">
        <v>82</v>
      </c>
      <c r="C56" s="133">
        <v>2607</v>
      </c>
      <c r="D56" s="83">
        <f>+E56</f>
        <v>46111</v>
      </c>
      <c r="E56" s="83">
        <v>46111</v>
      </c>
      <c r="F56" s="83">
        <v>46119</v>
      </c>
      <c r="G56" s="16">
        <v>46133</v>
      </c>
      <c r="H56" s="46"/>
      <c r="I56" s="46"/>
      <c r="J56" s="8"/>
      <c r="K56" s="8"/>
    </row>
    <row r="57" spans="1:11" ht="18" customHeight="1" x14ac:dyDescent="0.3">
      <c r="B57" s="78" t="s">
        <v>79</v>
      </c>
      <c r="C57" s="133">
        <v>2607</v>
      </c>
      <c r="D57" s="83">
        <v>46087</v>
      </c>
      <c r="E57" s="83">
        <v>46119</v>
      </c>
      <c r="F57" s="83">
        <v>46126</v>
      </c>
      <c r="G57" s="16">
        <v>46140</v>
      </c>
      <c r="H57" s="46"/>
      <c r="I57" s="46"/>
      <c r="J57" s="8"/>
      <c r="K57" s="8"/>
    </row>
    <row r="58" spans="1:11" ht="18" customHeight="1" thickBot="1" x14ac:dyDescent="0.35">
      <c r="B58" s="77" t="s">
        <v>85</v>
      </c>
      <c r="C58" s="111">
        <v>2607</v>
      </c>
      <c r="D58" s="18">
        <f>+E58</f>
        <v>46126</v>
      </c>
      <c r="E58" s="18">
        <v>46126</v>
      </c>
      <c r="F58" s="18">
        <v>46133</v>
      </c>
      <c r="G58" s="19">
        <v>46147</v>
      </c>
      <c r="H58" s="46"/>
      <c r="I58" s="46"/>
      <c r="J58" s="8"/>
      <c r="K58" s="8"/>
    </row>
    <row r="59" spans="1:11" ht="18" hidden="1" customHeight="1" thickBot="1" x14ac:dyDescent="0.35">
      <c r="B59" s="77"/>
      <c r="C59" s="111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31"/>
      <c r="C104" s="232"/>
      <c r="D104" s="145"/>
      <c r="E104" s="227"/>
      <c r="F104" s="227"/>
      <c r="G104" s="227"/>
      <c r="H104" s="7"/>
      <c r="I104" s="7"/>
      <c r="J104" s="7"/>
    </row>
    <row r="105" spans="2:10" ht="18" customHeight="1" x14ac:dyDescent="0.25">
      <c r="B105" s="231"/>
      <c r="C105" s="231"/>
      <c r="D105" s="144"/>
      <c r="E105" s="228"/>
      <c r="F105" s="228"/>
      <c r="G105" s="228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10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16" spans="2:7" ht="18" customHeight="1" x14ac:dyDescent="0.3">
      <c r="B116" s="110"/>
      <c r="C116" s="100"/>
      <c r="D116" s="100"/>
      <c r="E116" s="83"/>
      <c r="F116" s="101"/>
      <c r="G116" s="101"/>
    </row>
    <row r="117" spans="2:7" ht="18" customHeight="1" x14ac:dyDescent="0.3">
      <c r="B117" s="110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4:G105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5" t="s">
        <v>32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1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51" t="s">
        <v>3</v>
      </c>
      <c r="C12" s="253" t="s">
        <v>4</v>
      </c>
      <c r="D12" s="253" t="s">
        <v>67</v>
      </c>
      <c r="E12" s="249" t="s">
        <v>27</v>
      </c>
      <c r="F12" s="249" t="s">
        <v>33</v>
      </c>
      <c r="G12" s="249" t="s">
        <v>15</v>
      </c>
      <c r="H12" s="249" t="s">
        <v>49</v>
      </c>
      <c r="I12" s="249" t="s">
        <v>16</v>
      </c>
      <c r="J12" s="292" t="s">
        <v>17</v>
      </c>
      <c r="K12" s="292" t="s">
        <v>40</v>
      </c>
    </row>
    <row r="13" spans="1:11" ht="24.75" customHeight="1" thickBot="1" x14ac:dyDescent="0.3">
      <c r="B13" s="295"/>
      <c r="C13" s="261"/>
      <c r="D13" s="261"/>
      <c r="E13" s="296"/>
      <c r="F13" s="296"/>
      <c r="G13" s="296"/>
      <c r="H13" s="250"/>
      <c r="I13" s="250"/>
      <c r="J13" s="293"/>
      <c r="K13" s="293"/>
    </row>
    <row r="14" spans="1:11" ht="18.75" x14ac:dyDescent="0.3">
      <c r="B14" s="151" t="s">
        <v>38</v>
      </c>
      <c r="C14" s="100" t="s">
        <v>94</v>
      </c>
      <c r="D14" s="33">
        <f>E14</f>
        <v>46100</v>
      </c>
      <c r="E14" s="33">
        <v>46100</v>
      </c>
      <c r="F14" s="33">
        <v>46108</v>
      </c>
      <c r="G14" s="33">
        <v>46117</v>
      </c>
      <c r="H14" s="33">
        <f t="shared" ref="H14:H17" si="0">F14+20</f>
        <v>46128</v>
      </c>
      <c r="I14" s="64">
        <f>F14+18</f>
        <v>46126</v>
      </c>
      <c r="J14" s="64">
        <f>F14+21</f>
        <v>46129</v>
      </c>
      <c r="K14" s="65">
        <f>G14+17</f>
        <v>46134</v>
      </c>
    </row>
    <row r="15" spans="1:11" ht="18.75" x14ac:dyDescent="0.3">
      <c r="B15" s="151" t="s">
        <v>77</v>
      </c>
      <c r="C15" s="100" t="s">
        <v>101</v>
      </c>
      <c r="D15" s="33">
        <f>E15</f>
        <v>46111</v>
      </c>
      <c r="E15" s="33">
        <v>46111</v>
      </c>
      <c r="F15" s="33">
        <v>46118</v>
      </c>
      <c r="G15" s="33">
        <v>46124</v>
      </c>
      <c r="H15" s="33">
        <f t="shared" si="0"/>
        <v>46138</v>
      </c>
      <c r="I15" s="33">
        <f t="shared" ref="I15:I17" si="1">F15+18</f>
        <v>46136</v>
      </c>
      <c r="J15" s="33">
        <f>F15+21</f>
        <v>46139</v>
      </c>
      <c r="K15" s="30">
        <f t="shared" ref="K15:K17" si="2">G15+17</f>
        <v>46141</v>
      </c>
    </row>
    <row r="16" spans="1:11" ht="18.75" x14ac:dyDescent="0.3">
      <c r="B16" s="151" t="s">
        <v>61</v>
      </c>
      <c r="C16" s="100" t="s">
        <v>96</v>
      </c>
      <c r="D16" s="33">
        <f>E16</f>
        <v>46119</v>
      </c>
      <c r="E16" s="33">
        <v>46119</v>
      </c>
      <c r="F16" s="33">
        <v>46125</v>
      </c>
      <c r="G16" s="33">
        <v>46131</v>
      </c>
      <c r="H16" s="33">
        <f t="shared" si="0"/>
        <v>46145</v>
      </c>
      <c r="I16" s="33">
        <f t="shared" si="1"/>
        <v>46143</v>
      </c>
      <c r="J16" s="33">
        <f t="shared" ref="J16:J17" si="3">F16+21</f>
        <v>46146</v>
      </c>
      <c r="K16" s="30">
        <f t="shared" si="2"/>
        <v>46148</v>
      </c>
    </row>
    <row r="17" spans="1:11" ht="18.75" customHeight="1" thickBot="1" x14ac:dyDescent="0.35">
      <c r="B17" s="150" t="s">
        <v>63</v>
      </c>
      <c r="C17" s="63" t="s">
        <v>97</v>
      </c>
      <c r="D17" s="28">
        <f>E17</f>
        <v>46125</v>
      </c>
      <c r="E17" s="28">
        <v>46125</v>
      </c>
      <c r="F17" s="28">
        <v>46132</v>
      </c>
      <c r="G17" s="28">
        <v>46138</v>
      </c>
      <c r="H17" s="28">
        <f t="shared" si="0"/>
        <v>46152</v>
      </c>
      <c r="I17" s="28">
        <f t="shared" si="1"/>
        <v>46150</v>
      </c>
      <c r="J17" s="28">
        <f t="shared" si="3"/>
        <v>46153</v>
      </c>
      <c r="K17" s="31">
        <f t="shared" si="2"/>
        <v>46155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47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thickBot="1" x14ac:dyDescent="0.3">
      <c r="B20" s="262" t="s">
        <v>3</v>
      </c>
      <c r="C20" s="205" t="s">
        <v>4</v>
      </c>
      <c r="D20" s="253" t="s">
        <v>67</v>
      </c>
      <c r="E20" s="211" t="s">
        <v>27</v>
      </c>
      <c r="F20" s="211" t="s">
        <v>33</v>
      </c>
      <c r="G20" s="211" t="s">
        <v>15</v>
      </c>
      <c r="H20" s="211" t="s">
        <v>18</v>
      </c>
      <c r="I20" s="211" t="s">
        <v>42</v>
      </c>
      <c r="J20" s="281" t="s">
        <v>43</v>
      </c>
      <c r="K20" s="8"/>
    </row>
    <row r="21" spans="1:11" ht="18" customHeight="1" thickBot="1" x14ac:dyDescent="0.3">
      <c r="B21" s="277"/>
      <c r="C21" s="222"/>
      <c r="D21" s="261"/>
      <c r="E21" s="230"/>
      <c r="F21" s="230"/>
      <c r="G21" s="230"/>
      <c r="H21" s="265"/>
      <c r="I21" s="230"/>
      <c r="J21" s="285"/>
      <c r="K21" s="8"/>
    </row>
    <row r="22" spans="1:11" s="10" customFormat="1" ht="18.75" customHeight="1" x14ac:dyDescent="0.3">
      <c r="A22" s="13"/>
      <c r="B22" s="93" t="str">
        <f t="shared" ref="B22:F25" si="4">B14</f>
        <v>COSCO GENOA</v>
      </c>
      <c r="C22" s="79" t="str">
        <f t="shared" si="4"/>
        <v>099N</v>
      </c>
      <c r="D22" s="161">
        <f>E22</f>
        <v>46100</v>
      </c>
      <c r="E22" s="64">
        <f t="shared" si="4"/>
        <v>46100</v>
      </c>
      <c r="F22" s="64">
        <f t="shared" si="4"/>
        <v>46108</v>
      </c>
      <c r="G22" s="64">
        <f>G14</f>
        <v>46117</v>
      </c>
      <c r="H22" s="64">
        <f>F22+31</f>
        <v>46139</v>
      </c>
      <c r="I22" s="64">
        <f>F22+28</f>
        <v>46136</v>
      </c>
      <c r="J22" s="30">
        <f>G22+28</f>
        <v>46145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0" t="str">
        <f t="shared" si="4"/>
        <v>331N</v>
      </c>
      <c r="D23" s="153">
        <f>E23</f>
        <v>46111</v>
      </c>
      <c r="E23" s="33">
        <f t="shared" si="4"/>
        <v>46111</v>
      </c>
      <c r="F23" s="33">
        <f t="shared" si="4"/>
        <v>46118</v>
      </c>
      <c r="G23" s="33">
        <f>G15</f>
        <v>46124</v>
      </c>
      <c r="H23" s="33">
        <f>F23+31</f>
        <v>46149</v>
      </c>
      <c r="I23" s="33">
        <f t="shared" ref="I23:J25" si="5">F23+28</f>
        <v>46146</v>
      </c>
      <c r="J23" s="30">
        <f>G23+28</f>
        <v>46152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0" t="str">
        <f t="shared" si="4"/>
        <v>185N</v>
      </c>
      <c r="D24" s="153">
        <f>E24</f>
        <v>46119</v>
      </c>
      <c r="E24" s="33">
        <f t="shared" si="4"/>
        <v>46119</v>
      </c>
      <c r="F24" s="33">
        <f t="shared" si="4"/>
        <v>46125</v>
      </c>
      <c r="G24" s="33">
        <f>G16</f>
        <v>46131</v>
      </c>
      <c r="H24" s="33">
        <f t="shared" ref="H24" si="6">F24+31</f>
        <v>46156</v>
      </c>
      <c r="I24" s="33">
        <f t="shared" si="5"/>
        <v>46153</v>
      </c>
      <c r="J24" s="30">
        <f t="shared" si="5"/>
        <v>46159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0" t="str">
        <f t="shared" si="4"/>
        <v>118N</v>
      </c>
      <c r="D25" s="153">
        <f>E25</f>
        <v>46125</v>
      </c>
      <c r="E25" s="33">
        <f t="shared" si="4"/>
        <v>46125</v>
      </c>
      <c r="F25" s="33">
        <f t="shared" si="4"/>
        <v>46132</v>
      </c>
      <c r="G25" s="28">
        <f>G17</f>
        <v>46138</v>
      </c>
      <c r="H25" s="28">
        <f>F25+31</f>
        <v>46163</v>
      </c>
      <c r="I25" s="28">
        <f>F25+28</f>
        <v>46160</v>
      </c>
      <c r="J25" s="31">
        <f t="shared" si="5"/>
        <v>46166</v>
      </c>
      <c r="K25" s="8"/>
    </row>
    <row r="26" spans="1:11" ht="36.75" customHeight="1" thickBot="1" x14ac:dyDescent="0.55000000000000004">
      <c r="B26" s="294" t="s">
        <v>19</v>
      </c>
      <c r="C26" s="294"/>
      <c r="D26" s="294"/>
      <c r="E26" s="294"/>
      <c r="F26" s="294"/>
      <c r="G26" s="294"/>
      <c r="H26" s="294"/>
      <c r="I26" s="294"/>
      <c r="J26" s="294"/>
      <c r="K26" s="8"/>
    </row>
    <row r="27" spans="1:11" ht="18" customHeight="1" x14ac:dyDescent="0.25">
      <c r="B27" s="262" t="s">
        <v>3</v>
      </c>
      <c r="C27" s="205" t="s">
        <v>4</v>
      </c>
      <c r="D27" s="253" t="s">
        <v>67</v>
      </c>
      <c r="E27" s="211" t="s">
        <v>27</v>
      </c>
      <c r="F27" s="211" t="s">
        <v>33</v>
      </c>
      <c r="G27" s="211" t="s">
        <v>15</v>
      </c>
      <c r="H27" s="249" t="s">
        <v>58</v>
      </c>
      <c r="I27" s="249" t="s">
        <v>45</v>
      </c>
      <c r="J27" s="249" t="s">
        <v>20</v>
      </c>
      <c r="K27" s="8"/>
    </row>
    <row r="28" spans="1:11" ht="18" customHeight="1" thickBot="1" x14ac:dyDescent="0.3">
      <c r="B28" s="277"/>
      <c r="C28" s="222"/>
      <c r="D28" s="261"/>
      <c r="E28" s="230"/>
      <c r="F28" s="230"/>
      <c r="G28" s="230"/>
      <c r="H28" s="250"/>
      <c r="I28" s="250"/>
      <c r="J28" s="250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099N</v>
      </c>
      <c r="D29" s="161">
        <f>E29</f>
        <v>46100</v>
      </c>
      <c r="E29" s="64">
        <f t="shared" si="7"/>
        <v>46100</v>
      </c>
      <c r="F29" s="64">
        <f t="shared" si="7"/>
        <v>46108</v>
      </c>
      <c r="G29" s="64">
        <f>G14</f>
        <v>46117</v>
      </c>
      <c r="H29" s="64">
        <f>F29+48</f>
        <v>46156</v>
      </c>
      <c r="I29" s="64">
        <f>F29+48</f>
        <v>46156</v>
      </c>
      <c r="J29" s="65">
        <f>F29+45</f>
        <v>46153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331N</v>
      </c>
      <c r="D30" s="153">
        <f>E30</f>
        <v>46111</v>
      </c>
      <c r="E30" s="33">
        <f t="shared" si="7"/>
        <v>46111</v>
      </c>
      <c r="F30" s="33">
        <f t="shared" si="7"/>
        <v>46118</v>
      </c>
      <c r="G30" s="33">
        <f>G15</f>
        <v>46124</v>
      </c>
      <c r="H30" s="33">
        <f t="shared" ref="H30:H32" si="8">F30+48</f>
        <v>46166</v>
      </c>
      <c r="I30" s="33">
        <f t="shared" ref="I30:I32" si="9">F30+48</f>
        <v>46166</v>
      </c>
      <c r="J30" s="30">
        <f t="shared" ref="J30:J32" si="10">F30+45</f>
        <v>46163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185N</v>
      </c>
      <c r="D31" s="153">
        <f>E31</f>
        <v>46119</v>
      </c>
      <c r="E31" s="33">
        <f t="shared" si="7"/>
        <v>46119</v>
      </c>
      <c r="F31" s="33">
        <f t="shared" si="7"/>
        <v>46125</v>
      </c>
      <c r="G31" s="33">
        <f>G16</f>
        <v>46131</v>
      </c>
      <c r="H31" s="33">
        <f t="shared" si="8"/>
        <v>46173</v>
      </c>
      <c r="I31" s="33">
        <f t="shared" si="9"/>
        <v>46173</v>
      </c>
      <c r="J31" s="30">
        <f t="shared" si="10"/>
        <v>46170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118N</v>
      </c>
      <c r="D32" s="154">
        <f>E32</f>
        <v>46125</v>
      </c>
      <c r="E32" s="28">
        <f t="shared" si="7"/>
        <v>46125</v>
      </c>
      <c r="F32" s="28">
        <f t="shared" si="7"/>
        <v>46132</v>
      </c>
      <c r="G32" s="28">
        <f>G17</f>
        <v>46138</v>
      </c>
      <c r="H32" s="28">
        <f t="shared" si="8"/>
        <v>46180</v>
      </c>
      <c r="I32" s="28">
        <f t="shared" si="9"/>
        <v>46180</v>
      </c>
      <c r="J32" s="31">
        <f t="shared" si="10"/>
        <v>46177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21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62" t="s">
        <v>3</v>
      </c>
      <c r="C44" s="205" t="s">
        <v>4</v>
      </c>
      <c r="D44" s="253" t="s">
        <v>67</v>
      </c>
      <c r="E44" s="211" t="s">
        <v>27</v>
      </c>
      <c r="F44" s="211" t="s">
        <v>33</v>
      </c>
      <c r="G44" s="211" t="s">
        <v>15</v>
      </c>
      <c r="H44" s="249" t="s">
        <v>68</v>
      </c>
      <c r="I44" s="249" t="s">
        <v>69</v>
      </c>
      <c r="J44" s="211" t="s">
        <v>44</v>
      </c>
      <c r="K44" s="8"/>
    </row>
    <row r="45" spans="1:11" ht="20.25" customHeight="1" thickBot="1" x14ac:dyDescent="0.3">
      <c r="B45" s="277"/>
      <c r="C45" s="222"/>
      <c r="D45" s="261"/>
      <c r="E45" s="230"/>
      <c r="F45" s="230"/>
      <c r="G45" s="230"/>
      <c r="H45" s="250"/>
      <c r="I45" s="250"/>
      <c r="J45" s="230"/>
      <c r="K45" s="8"/>
    </row>
    <row r="46" spans="1:11" ht="20.25" customHeight="1" x14ac:dyDescent="0.3">
      <c r="B46" s="93" t="str">
        <f>B14</f>
        <v>COSCO GENOA</v>
      </c>
      <c r="C46" s="177" t="str">
        <f>C14</f>
        <v>099N</v>
      </c>
      <c r="D46" s="64">
        <f>E46</f>
        <v>46100</v>
      </c>
      <c r="E46" s="64">
        <f>E14</f>
        <v>46100</v>
      </c>
      <c r="F46" s="64">
        <f t="shared" ref="E46:F47" si="11">F14</f>
        <v>46108</v>
      </c>
      <c r="G46" s="64">
        <f>G14</f>
        <v>46117</v>
      </c>
      <c r="H46" s="64">
        <f>F46+38</f>
        <v>46146</v>
      </c>
      <c r="I46" s="64">
        <f>F46+48</f>
        <v>46156</v>
      </c>
      <c r="J46" s="30">
        <f>F46+51</f>
        <v>46159</v>
      </c>
      <c r="K46" s="8"/>
    </row>
    <row r="47" spans="1:11" ht="20.25" customHeight="1" x14ac:dyDescent="0.3">
      <c r="B47" s="25" t="str">
        <f t="shared" ref="B47:C49" si="12">B15</f>
        <v>OOCL PANAMA</v>
      </c>
      <c r="C47" s="124" t="str">
        <f t="shared" si="12"/>
        <v>331N</v>
      </c>
      <c r="D47" s="33">
        <f>E47</f>
        <v>46111</v>
      </c>
      <c r="E47" s="33">
        <f t="shared" si="11"/>
        <v>46111</v>
      </c>
      <c r="F47" s="33">
        <f t="shared" si="11"/>
        <v>46118</v>
      </c>
      <c r="G47" s="33">
        <f>G15</f>
        <v>46124</v>
      </c>
      <c r="H47" s="33">
        <f t="shared" ref="H47:H49" si="13">F47+38</f>
        <v>46156</v>
      </c>
      <c r="I47" s="33">
        <f t="shared" ref="I47:I49" si="14">F47+48</f>
        <v>46166</v>
      </c>
      <c r="J47" s="30">
        <f>F47+51</f>
        <v>46169</v>
      </c>
      <c r="K47" s="8"/>
    </row>
    <row r="48" spans="1:11" ht="20.25" customHeight="1" x14ac:dyDescent="0.3">
      <c r="B48" s="25" t="str">
        <f t="shared" si="12"/>
        <v>KOTA LAMBAI</v>
      </c>
      <c r="C48" s="124" t="str">
        <f t="shared" si="12"/>
        <v>185N</v>
      </c>
      <c r="D48" s="33">
        <f>E48</f>
        <v>46119</v>
      </c>
      <c r="E48" s="33">
        <f t="shared" ref="E48:F48" si="15">E16</f>
        <v>46119</v>
      </c>
      <c r="F48" s="33">
        <f t="shared" si="15"/>
        <v>46125</v>
      </c>
      <c r="G48" s="33">
        <f>G16</f>
        <v>46131</v>
      </c>
      <c r="H48" s="33">
        <f t="shared" si="13"/>
        <v>46163</v>
      </c>
      <c r="I48" s="33">
        <f t="shared" si="14"/>
        <v>46173</v>
      </c>
      <c r="J48" s="30">
        <f>F48+51</f>
        <v>46176</v>
      </c>
      <c r="K48" s="8"/>
    </row>
    <row r="49" spans="2:11" ht="20.25" customHeight="1" thickBot="1" x14ac:dyDescent="0.35">
      <c r="B49" s="26" t="str">
        <f t="shared" si="12"/>
        <v>OOCL CHICAGO</v>
      </c>
      <c r="C49" s="162" t="str">
        <f t="shared" si="12"/>
        <v>118N</v>
      </c>
      <c r="D49" s="28">
        <f>E49</f>
        <v>46125</v>
      </c>
      <c r="E49" s="28">
        <f>E17</f>
        <v>46125</v>
      </c>
      <c r="F49" s="28">
        <f>F17</f>
        <v>46132</v>
      </c>
      <c r="G49" s="28">
        <f>G17</f>
        <v>46138</v>
      </c>
      <c r="H49" s="28">
        <f t="shared" si="13"/>
        <v>46170</v>
      </c>
      <c r="I49" s="28">
        <f t="shared" si="14"/>
        <v>46180</v>
      </c>
      <c r="J49" s="31">
        <f>F49+51</f>
        <v>46183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2026-03-22T22:48:35Z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