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jcarter_asea360_com_au/Documents/Desktop/"/>
    </mc:Choice>
  </mc:AlternateContent>
  <xr:revisionPtr revIDLastSave="0" documentId="8_{B84A67C9-CCBD-435C-B509-02783DB7AA0C}" xr6:coauthVersionLast="47" xr6:coauthVersionMax="47" xr10:uidLastSave="{00000000-0000-0000-0000-000000000000}"/>
  <bookViews>
    <workbookView xWindow="-28920" yWindow="-120" windowWidth="29040" windowHeight="15720" activeTab="2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ADELAIDE!$A$1:$K$100</definedName>
    <definedName name="_xlnm.Print_Area" localSheetId="2">BRISBANE!$A$1:$K$119</definedName>
    <definedName name="_xlnm.Print_Area" localSheetId="4">FREMANTLE!$A$1:$K$93</definedName>
    <definedName name="_xlnm.Print_Area" localSheetId="0">MELBOURNE!$A$1:$K$185</definedName>
    <definedName name="_xlnm.Print_Area" localSheetId="1">SYDNEY!$A$1:$M$148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3" l="1"/>
  <c r="D89" i="3"/>
  <c r="D121" i="1"/>
  <c r="E23" i="1"/>
  <c r="D24" i="3"/>
  <c r="D23" i="3"/>
  <c r="D22" i="3"/>
  <c r="F52" i="3"/>
  <c r="E51" i="3"/>
  <c r="E50" i="3"/>
  <c r="F50" i="3"/>
  <c r="D33" i="3"/>
  <c r="D54" i="3" s="1"/>
  <c r="D32" i="3"/>
  <c r="D31" i="3"/>
  <c r="D30" i="3"/>
  <c r="D51" i="3" s="1"/>
  <c r="D29" i="3"/>
  <c r="B50" i="3"/>
  <c r="C50" i="3"/>
  <c r="D50" i="3"/>
  <c r="G50" i="3"/>
  <c r="B51" i="3"/>
  <c r="C51" i="3"/>
  <c r="F51" i="3"/>
  <c r="G51" i="3"/>
  <c r="B52" i="3"/>
  <c r="C52" i="3"/>
  <c r="D52" i="3"/>
  <c r="E52" i="3"/>
  <c r="G52" i="3"/>
  <c r="B53" i="3"/>
  <c r="C53" i="3"/>
  <c r="D53" i="3"/>
  <c r="E53" i="3"/>
  <c r="F53" i="3"/>
  <c r="G53" i="3"/>
  <c r="B54" i="3"/>
  <c r="C54" i="3"/>
  <c r="E54" i="3"/>
  <c r="F54" i="3"/>
  <c r="G54" i="3"/>
  <c r="B55" i="3"/>
  <c r="C55" i="3"/>
  <c r="D55" i="3"/>
  <c r="E55" i="3"/>
  <c r="F55" i="3"/>
  <c r="G55" i="3"/>
  <c r="E22" i="1"/>
  <c r="E21" i="1"/>
  <c r="E20" i="1"/>
  <c r="E19" i="1"/>
  <c r="E18" i="1"/>
  <c r="E17" i="1"/>
  <c r="E18" i="2"/>
  <c r="D18" i="2"/>
  <c r="D13" i="2"/>
  <c r="E13" i="2"/>
  <c r="D14" i="2"/>
  <c r="E14" i="2"/>
  <c r="D15" i="2"/>
  <c r="E15" i="2"/>
  <c r="D16" i="2"/>
  <c r="E16" i="2"/>
  <c r="D17" i="2"/>
  <c r="E17" i="2"/>
  <c r="D94" i="2"/>
  <c r="H94" i="2"/>
  <c r="I93" i="2"/>
  <c r="H93" i="2"/>
  <c r="D93" i="2"/>
  <c r="H92" i="2"/>
  <c r="D92" i="2"/>
  <c r="I91" i="2"/>
  <c r="H91" i="2"/>
  <c r="D91" i="2"/>
  <c r="H90" i="2"/>
  <c r="D90" i="2"/>
  <c r="G45" i="1"/>
  <c r="B46" i="1"/>
  <c r="D25" i="2"/>
  <c r="E25" i="2"/>
  <c r="E24" i="2"/>
  <c r="D24" i="2"/>
  <c r="E23" i="2"/>
  <c r="D23" i="2"/>
  <c r="D71" i="1"/>
  <c r="D68" i="1"/>
  <c r="D69" i="1"/>
  <c r="D70" i="1"/>
  <c r="D67" i="1"/>
  <c r="D66" i="1"/>
  <c r="D14" i="5"/>
  <c r="D15" i="5"/>
  <c r="D16" i="5"/>
  <c r="D13" i="5" l="1"/>
  <c r="D16" i="4"/>
  <c r="D17" i="4"/>
  <c r="D15" i="4"/>
  <c r="D14" i="4"/>
  <c r="D88" i="3"/>
  <c r="D87" i="3"/>
  <c r="D86" i="3"/>
  <c r="E50" i="1"/>
  <c r="D50" i="1" s="1"/>
  <c r="E49" i="1"/>
  <c r="E48" i="1"/>
  <c r="E47" i="1"/>
  <c r="E46" i="1"/>
  <c r="E45" i="1"/>
  <c r="F50" i="1"/>
  <c r="F49" i="1"/>
  <c r="F48" i="1"/>
  <c r="F47" i="1"/>
  <c r="F46" i="1"/>
  <c r="G46" i="1" s="1"/>
  <c r="F45" i="1"/>
  <c r="I119" i="1"/>
  <c r="H121" i="1"/>
  <c r="I121" i="1" s="1"/>
  <c r="H119" i="1"/>
  <c r="D120" i="1"/>
  <c r="D119" i="1"/>
  <c r="D118" i="1"/>
  <c r="I117" i="1"/>
  <c r="H117" i="1"/>
  <c r="D117" i="1"/>
  <c r="D116" i="1"/>
  <c r="I115" i="1"/>
  <c r="H115" i="1"/>
  <c r="D115" i="1"/>
  <c r="F59" i="3" l="1"/>
  <c r="F62" i="3"/>
  <c r="F76" i="1"/>
  <c r="E76" i="1"/>
  <c r="D76" i="1" s="1"/>
  <c r="D31" i="1"/>
  <c r="D30" i="1"/>
  <c r="D17" i="3" l="1"/>
  <c r="D16" i="3"/>
  <c r="D15" i="3"/>
  <c r="D14" i="3"/>
  <c r="D13" i="3"/>
  <c r="D12" i="3"/>
  <c r="D36" i="2"/>
  <c r="E36" i="2"/>
  <c r="D35" i="2"/>
  <c r="E35" i="2"/>
  <c r="E34" i="2"/>
  <c r="D34" i="2"/>
  <c r="E33" i="2"/>
  <c r="D33" i="2"/>
  <c r="E32" i="2"/>
  <c r="D32" i="2"/>
  <c r="E31" i="2"/>
  <c r="D31" i="2"/>
  <c r="D40" i="1" l="1"/>
  <c r="B78" i="1"/>
  <c r="C78" i="1"/>
  <c r="E78" i="1"/>
  <c r="D78" i="1" s="1"/>
  <c r="F78" i="1"/>
  <c r="G78" i="1"/>
  <c r="D39" i="1"/>
  <c r="D38" i="1"/>
  <c r="D32" i="1"/>
  <c r="G24" i="3" l="1"/>
  <c r="G23" i="3"/>
  <c r="G22" i="3"/>
  <c r="G62" i="3" l="1"/>
  <c r="G59" i="3"/>
  <c r="B63" i="3"/>
  <c r="B62" i="3"/>
  <c r="B61" i="3"/>
  <c r="B60" i="3"/>
  <c r="B59" i="3"/>
  <c r="H55" i="3"/>
  <c r="H54" i="3"/>
  <c r="H53" i="3"/>
  <c r="H52" i="3"/>
  <c r="H51" i="3"/>
  <c r="H50" i="3"/>
  <c r="I13" i="2" l="1"/>
  <c r="I14" i="2"/>
  <c r="I15" i="2"/>
  <c r="I16" i="2"/>
  <c r="I17" i="2"/>
  <c r="H29" i="3"/>
  <c r="A8" i="3"/>
  <c r="B81" i="1"/>
  <c r="H87" i="3" l="1"/>
  <c r="G47" i="1"/>
  <c r="D49" i="1"/>
  <c r="H69" i="1" l="1"/>
  <c r="H86" i="3" l="1"/>
  <c r="D70" i="3" l="1"/>
  <c r="D69" i="3"/>
  <c r="D68" i="3"/>
  <c r="D67" i="3"/>
  <c r="D63" i="3"/>
  <c r="D62" i="3"/>
  <c r="D61" i="3"/>
  <c r="D60" i="3"/>
  <c r="D59" i="3"/>
  <c r="J50" i="3" l="1"/>
  <c r="H88" i="3" l="1"/>
  <c r="H89" i="3"/>
  <c r="F70" i="3"/>
  <c r="E63" i="3" l="1"/>
  <c r="F63" i="3"/>
  <c r="G63" i="3"/>
  <c r="E54" i="2" l="1"/>
  <c r="E62" i="2"/>
  <c r="D48" i="5"/>
  <c r="D22" i="5"/>
  <c r="D30" i="5" s="1"/>
  <c r="D46" i="5"/>
  <c r="D45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E73" i="2"/>
  <c r="E72" i="2"/>
  <c r="E71" i="2"/>
  <c r="E70" i="2"/>
  <c r="E65" i="2"/>
  <c r="E64" i="2"/>
  <c r="E63" i="2"/>
  <c r="E56" i="2"/>
  <c r="B56" i="2"/>
  <c r="E55" i="2"/>
  <c r="D49" i="5"/>
  <c r="D23" i="5"/>
  <c r="D31" i="5" s="1"/>
  <c r="E32" i="4"/>
  <c r="D32" i="4" s="1"/>
  <c r="B45" i="1"/>
  <c r="C45" i="1"/>
  <c r="C46" i="1"/>
  <c r="D46" i="1"/>
  <c r="B47" i="1"/>
  <c r="C47" i="1"/>
  <c r="D47" i="1"/>
  <c r="B48" i="1"/>
  <c r="C48" i="1"/>
  <c r="D48" i="1"/>
  <c r="G48" i="1"/>
  <c r="B49" i="1"/>
  <c r="C49" i="1"/>
  <c r="G49" i="1"/>
  <c r="B50" i="1"/>
  <c r="C50" i="1"/>
  <c r="G50" i="1"/>
  <c r="F90" i="1"/>
  <c r="F89" i="1"/>
  <c r="F88" i="1"/>
  <c r="E91" i="1"/>
  <c r="D91" i="1" s="1"/>
  <c r="E90" i="1"/>
  <c r="D90" i="1" s="1"/>
  <c r="E89" i="1"/>
  <c r="D89" i="1" s="1"/>
  <c r="E88" i="1"/>
  <c r="D88" i="1" s="1"/>
  <c r="E87" i="1"/>
  <c r="D87" i="1" s="1"/>
  <c r="E86" i="1"/>
  <c r="D86" i="1" s="1"/>
  <c r="G80" i="1"/>
  <c r="G90" i="1" s="1"/>
  <c r="G99" i="1" s="1"/>
  <c r="G81" i="1"/>
  <c r="G91" i="1" s="1"/>
  <c r="G79" i="1"/>
  <c r="G89" i="1" s="1"/>
  <c r="G98" i="1" s="1"/>
  <c r="F80" i="1"/>
  <c r="H80" i="1" s="1"/>
  <c r="F81" i="1"/>
  <c r="I81" i="1" s="1"/>
  <c r="F79" i="1"/>
  <c r="J79" i="1" s="1"/>
  <c r="E80" i="1"/>
  <c r="D80" i="1" s="1"/>
  <c r="E81" i="1"/>
  <c r="D81" i="1" s="1"/>
  <c r="E79" i="1"/>
  <c r="D79" i="1" s="1"/>
  <c r="C81" i="1"/>
  <c r="C80" i="1"/>
  <c r="B80" i="1"/>
  <c r="I78" i="1"/>
  <c r="F77" i="1"/>
  <c r="H77" i="1" s="1"/>
  <c r="B79" i="1"/>
  <c r="C79" i="1"/>
  <c r="F87" i="1"/>
  <c r="F91" i="1"/>
  <c r="F86" i="1"/>
  <c r="I86" i="1" s="1"/>
  <c r="G77" i="1"/>
  <c r="G87" i="1" s="1"/>
  <c r="G96" i="1" s="1"/>
  <c r="G88" i="1"/>
  <c r="G97" i="1" s="1"/>
  <c r="G76" i="1"/>
  <c r="G86" i="1" s="1"/>
  <c r="J86" i="1" s="1"/>
  <c r="I77" i="1" l="1"/>
  <c r="J77" i="1"/>
  <c r="E53" i="2"/>
  <c r="D21" i="5"/>
  <c r="D29" i="5" s="1"/>
  <c r="D47" i="5"/>
  <c r="D24" i="5"/>
  <c r="D32" i="5" s="1"/>
  <c r="J78" i="1"/>
  <c r="H78" i="1"/>
  <c r="I79" i="1"/>
  <c r="G95" i="1"/>
  <c r="J80" i="1"/>
  <c r="H81" i="1"/>
  <c r="I80" i="1"/>
  <c r="H86" i="1"/>
  <c r="J81" i="1"/>
  <c r="H79" i="1"/>
  <c r="B48" i="4"/>
  <c r="B49" i="4"/>
  <c r="G47" i="4" l="1"/>
  <c r="G48" i="4"/>
  <c r="G49" i="4"/>
  <c r="G46" i="4"/>
  <c r="G30" i="4"/>
  <c r="G31" i="4"/>
  <c r="G32" i="4"/>
  <c r="G29" i="4"/>
  <c r="G23" i="4"/>
  <c r="G24" i="4"/>
  <c r="G25" i="4"/>
  <c r="G22" i="4"/>
  <c r="H67" i="1" l="1"/>
  <c r="I32" i="2" l="1"/>
  <c r="J32" i="2"/>
  <c r="K32" i="2"/>
  <c r="L32" i="2"/>
  <c r="I33" i="2"/>
  <c r="J33" i="2"/>
  <c r="K33" i="2"/>
  <c r="L33" i="2"/>
  <c r="I34" i="2"/>
  <c r="J34" i="2"/>
  <c r="K34" i="2"/>
  <c r="L34" i="2"/>
  <c r="I35" i="2"/>
  <c r="J35" i="2"/>
  <c r="K35" i="2"/>
  <c r="L35" i="2"/>
  <c r="I36" i="2"/>
  <c r="J36" i="2"/>
  <c r="K36" i="2"/>
  <c r="L36" i="2"/>
  <c r="I31" i="2"/>
  <c r="J31" i="2"/>
  <c r="K31" i="2"/>
  <c r="L31" i="2"/>
  <c r="F67" i="3" l="1"/>
  <c r="J66" i="1"/>
  <c r="J67" i="1" l="1"/>
  <c r="J68" i="1"/>
  <c r="J69" i="1"/>
  <c r="J70" i="1"/>
  <c r="J71" i="1"/>
  <c r="E99" i="1"/>
  <c r="D99" i="1" s="1"/>
  <c r="E98" i="1"/>
  <c r="D98" i="1" s="1"/>
  <c r="E97" i="1"/>
  <c r="D97" i="1" s="1"/>
  <c r="E96" i="1"/>
  <c r="D96" i="1" s="1"/>
  <c r="E95" i="1"/>
  <c r="D95" i="1" s="1"/>
  <c r="E77" i="1"/>
  <c r="D77" i="1" s="1"/>
  <c r="B77" i="1" l="1"/>
  <c r="C77" i="1"/>
  <c r="A8" i="4" l="1"/>
  <c r="J17" i="3" l="1"/>
  <c r="J16" i="3"/>
  <c r="J15" i="3"/>
  <c r="J14" i="3"/>
  <c r="J13" i="3"/>
  <c r="J12" i="3"/>
  <c r="H17" i="3"/>
  <c r="H16" i="3"/>
  <c r="H15" i="3"/>
  <c r="H14" i="3"/>
  <c r="H13" i="3"/>
  <c r="H12" i="3"/>
  <c r="M18" i="2"/>
  <c r="M17" i="2"/>
  <c r="M16" i="2"/>
  <c r="M15" i="2"/>
  <c r="M14" i="2"/>
  <c r="M13" i="2"/>
  <c r="I18" i="2"/>
  <c r="K18" i="2" l="1"/>
  <c r="K17" i="2"/>
  <c r="K16" i="2"/>
  <c r="K15" i="2"/>
  <c r="K14" i="2"/>
  <c r="K13" i="2"/>
  <c r="E100" i="1" l="1"/>
  <c r="D100" i="1" s="1"/>
  <c r="C95" i="1"/>
  <c r="B95" i="1"/>
  <c r="B86" i="1" s="1"/>
  <c r="C96" i="1"/>
  <c r="C97" i="1"/>
  <c r="C98" i="1"/>
  <c r="C99" i="1"/>
  <c r="C100" i="1"/>
  <c r="C87" i="1"/>
  <c r="C88" i="1"/>
  <c r="C89" i="1"/>
  <c r="C90" i="1"/>
  <c r="C91" i="1"/>
  <c r="C86" i="1"/>
  <c r="B96" i="1"/>
  <c r="B97" i="1"/>
  <c r="B98" i="1"/>
  <c r="B99" i="1"/>
  <c r="B100" i="1"/>
  <c r="G100" i="1" l="1"/>
  <c r="F96" i="1"/>
  <c r="C76" i="1"/>
  <c r="B87" i="1"/>
  <c r="B88" i="1"/>
  <c r="B89" i="1"/>
  <c r="B90" i="1"/>
  <c r="B91" i="1"/>
  <c r="B76" i="1"/>
  <c r="L17" i="1"/>
  <c r="H30" i="3"/>
  <c r="D55" i="2"/>
  <c r="I12" i="3"/>
  <c r="H76" i="1" l="1"/>
  <c r="I76" i="1"/>
  <c r="J76" i="1"/>
  <c r="F99" i="1"/>
  <c r="F97" i="1"/>
  <c r="F100" i="1"/>
  <c r="F98" i="1"/>
  <c r="F95" i="1"/>
  <c r="H95" i="1" s="1"/>
  <c r="H71" i="1"/>
  <c r="G70" i="3"/>
  <c r="G69" i="3"/>
  <c r="G68" i="3"/>
  <c r="G67" i="3"/>
  <c r="F69" i="3"/>
  <c r="F68" i="3"/>
  <c r="H67" i="3"/>
  <c r="E70" i="3"/>
  <c r="E69" i="3"/>
  <c r="E68" i="3"/>
  <c r="E67" i="3"/>
  <c r="C70" i="3"/>
  <c r="C69" i="3"/>
  <c r="C68" i="3"/>
  <c r="C67" i="3"/>
  <c r="B70" i="3"/>
  <c r="B69" i="3"/>
  <c r="B68" i="3"/>
  <c r="B67" i="3"/>
  <c r="G61" i="3"/>
  <c r="E62" i="3"/>
  <c r="E61" i="3"/>
  <c r="E60" i="3"/>
  <c r="E59" i="3"/>
  <c r="C63" i="3"/>
  <c r="C62" i="3"/>
  <c r="C61" i="3"/>
  <c r="C60" i="3"/>
  <c r="C59" i="3"/>
  <c r="A8" i="2" l="1"/>
  <c r="L18" i="1"/>
  <c r="L19" i="1"/>
  <c r="L20" i="1"/>
  <c r="L21" i="1"/>
  <c r="L22" i="1"/>
  <c r="L23" i="1"/>
  <c r="H68" i="1" l="1"/>
  <c r="D53" i="2"/>
  <c r="D54" i="2"/>
  <c r="E48" i="5"/>
  <c r="G49" i="5"/>
  <c r="G48" i="5"/>
  <c r="G47" i="5"/>
  <c r="G46" i="5"/>
  <c r="F49" i="5"/>
  <c r="F48" i="5"/>
  <c r="F47" i="5"/>
  <c r="F46" i="5"/>
  <c r="H46" i="5" s="1"/>
  <c r="E49" i="5"/>
  <c r="E47" i="5"/>
  <c r="E46" i="5"/>
  <c r="G24" i="5"/>
  <c r="G32" i="5" s="1"/>
  <c r="G23" i="5"/>
  <c r="G31" i="5" s="1"/>
  <c r="G22" i="5"/>
  <c r="G30" i="5" s="1"/>
  <c r="G21" i="5"/>
  <c r="G29" i="5" s="1"/>
  <c r="E24" i="5"/>
  <c r="E32" i="5" s="1"/>
  <c r="E23" i="5"/>
  <c r="E31" i="5" s="1"/>
  <c r="E22" i="5"/>
  <c r="E30" i="5" s="1"/>
  <c r="E21" i="5"/>
  <c r="E29" i="5" s="1"/>
  <c r="F24" i="5"/>
  <c r="F32" i="5" s="1"/>
  <c r="F23" i="5"/>
  <c r="F31" i="5" s="1"/>
  <c r="F22" i="5"/>
  <c r="F30" i="5" s="1"/>
  <c r="H30" i="5" s="1"/>
  <c r="F21" i="5"/>
  <c r="F29" i="5" s="1"/>
  <c r="H13" i="5"/>
  <c r="H14" i="5"/>
  <c r="H15" i="5"/>
  <c r="H16" i="5"/>
  <c r="H22" i="5" l="1"/>
  <c r="D63" i="2"/>
  <c r="B46" i="4" l="1"/>
  <c r="E46" i="4"/>
  <c r="D46" i="4" s="1"/>
  <c r="E49" i="4"/>
  <c r="D49" i="4" s="1"/>
  <c r="F49" i="4"/>
  <c r="C46" i="4"/>
  <c r="B47" i="4"/>
  <c r="C47" i="4"/>
  <c r="C48" i="4"/>
  <c r="C49" i="4"/>
  <c r="J13" i="2" l="1"/>
  <c r="J68" i="3"/>
  <c r="J70" i="3"/>
  <c r="J69" i="3"/>
  <c r="J67" i="3"/>
  <c r="J53" i="3"/>
  <c r="J54" i="3"/>
  <c r="J51" i="3"/>
  <c r="J55" i="3"/>
  <c r="I54" i="3"/>
  <c r="I53" i="3"/>
  <c r="I55" i="3"/>
  <c r="J52" i="3"/>
  <c r="I52" i="3"/>
  <c r="I51" i="3"/>
  <c r="I50" i="3"/>
  <c r="K29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J29" i="3"/>
  <c r="I29" i="3"/>
  <c r="K12" i="3"/>
  <c r="K17" i="3"/>
  <c r="I17" i="3"/>
  <c r="K16" i="3"/>
  <c r="I16" i="3"/>
  <c r="K15" i="3"/>
  <c r="I15" i="3"/>
  <c r="K14" i="3"/>
  <c r="I14" i="3"/>
  <c r="K13" i="3"/>
  <c r="I13" i="3"/>
  <c r="J16" i="2"/>
  <c r="J14" i="2"/>
  <c r="L13" i="2"/>
  <c r="L18" i="2"/>
  <c r="J18" i="2"/>
  <c r="L17" i="2"/>
  <c r="J17" i="2"/>
  <c r="L16" i="2"/>
  <c r="L15" i="2"/>
  <c r="J15" i="2"/>
  <c r="L14" i="2"/>
  <c r="I66" i="1"/>
  <c r="I67" i="1"/>
  <c r="I68" i="1"/>
  <c r="I69" i="1"/>
  <c r="I70" i="1"/>
  <c r="I71" i="1"/>
  <c r="H24" i="1" l="1"/>
  <c r="C47" i="5"/>
  <c r="B47" i="5"/>
  <c r="C30" i="5"/>
  <c r="B30" i="5"/>
  <c r="J22" i="5"/>
  <c r="C22" i="5"/>
  <c r="B22" i="5"/>
  <c r="I14" i="5"/>
  <c r="J14" i="5"/>
  <c r="K14" i="5"/>
  <c r="H70" i="1"/>
  <c r="K15" i="4"/>
  <c r="K16" i="4"/>
  <c r="K17" i="4"/>
  <c r="K14" i="4"/>
  <c r="J30" i="5" l="1"/>
  <c r="I30" i="5"/>
  <c r="J47" i="5"/>
  <c r="I47" i="5"/>
  <c r="H47" i="5"/>
  <c r="I22" i="5"/>
  <c r="H14" i="4"/>
  <c r="H15" i="4"/>
  <c r="H16" i="4"/>
  <c r="H17" i="4"/>
  <c r="I13" i="5"/>
  <c r="I15" i="5" l="1"/>
  <c r="I16" i="5"/>
  <c r="B24" i="5" l="1"/>
  <c r="G53" i="2"/>
  <c r="J53" i="2" s="1"/>
  <c r="H66" i="1"/>
  <c r="J59" i="3" l="1"/>
  <c r="J99" i="1"/>
  <c r="J98" i="1"/>
  <c r="J97" i="1"/>
  <c r="J96" i="1"/>
  <c r="J91" i="1"/>
  <c r="J90" i="1"/>
  <c r="J89" i="1"/>
  <c r="J88" i="1"/>
  <c r="J87" i="1"/>
  <c r="J24" i="5"/>
  <c r="J23" i="5"/>
  <c r="J21" i="5"/>
  <c r="C49" i="5"/>
  <c r="C48" i="5"/>
  <c r="C46" i="5"/>
  <c r="B49" i="5"/>
  <c r="B48" i="5"/>
  <c r="B46" i="5"/>
  <c r="H73" i="2"/>
  <c r="H72" i="2"/>
  <c r="H71" i="2"/>
  <c r="H70" i="2"/>
  <c r="G73" i="2"/>
  <c r="K73" i="2" s="1"/>
  <c r="G72" i="2"/>
  <c r="K72" i="2" s="1"/>
  <c r="G71" i="2"/>
  <c r="K71" i="2" s="1"/>
  <c r="G70" i="2"/>
  <c r="F73" i="2"/>
  <c r="F72" i="2"/>
  <c r="F71" i="2"/>
  <c r="F70" i="2"/>
  <c r="C73" i="2"/>
  <c r="C72" i="2"/>
  <c r="C71" i="2"/>
  <c r="C70" i="2"/>
  <c r="B73" i="2"/>
  <c r="B72" i="2"/>
  <c r="B71" i="2"/>
  <c r="B70" i="2"/>
  <c r="H65" i="2"/>
  <c r="H64" i="2"/>
  <c r="H63" i="2"/>
  <c r="H62" i="2"/>
  <c r="G65" i="2"/>
  <c r="G64" i="2"/>
  <c r="G63" i="2"/>
  <c r="G62" i="2"/>
  <c r="F65" i="2"/>
  <c r="F64" i="2"/>
  <c r="F63" i="2"/>
  <c r="F62" i="2"/>
  <c r="C65" i="2"/>
  <c r="C64" i="2"/>
  <c r="C63" i="2"/>
  <c r="C62" i="2"/>
  <c r="B65" i="2"/>
  <c r="B64" i="2"/>
  <c r="B63" i="2"/>
  <c r="B62" i="2"/>
  <c r="H56" i="2"/>
  <c r="K56" i="2" s="1"/>
  <c r="H55" i="2"/>
  <c r="K55" i="2" s="1"/>
  <c r="H54" i="2"/>
  <c r="K54" i="2" s="1"/>
  <c r="H53" i="2"/>
  <c r="K53" i="2" s="1"/>
  <c r="G56" i="2"/>
  <c r="J56" i="2" s="1"/>
  <c r="G55" i="2"/>
  <c r="G54" i="2"/>
  <c r="I53" i="2"/>
  <c r="F56" i="2"/>
  <c r="F55" i="2"/>
  <c r="F54" i="2"/>
  <c r="F53" i="2"/>
  <c r="C56" i="2"/>
  <c r="C55" i="2"/>
  <c r="C54" i="2"/>
  <c r="C53" i="2"/>
  <c r="B55" i="2"/>
  <c r="B54" i="2"/>
  <c r="B53" i="2"/>
  <c r="C32" i="5"/>
  <c r="C31" i="5"/>
  <c r="C29" i="5"/>
  <c r="C24" i="5"/>
  <c r="C23" i="5"/>
  <c r="C21" i="5"/>
  <c r="B32" i="5"/>
  <c r="B31" i="5"/>
  <c r="B29" i="5"/>
  <c r="B23" i="5"/>
  <c r="B21" i="5"/>
  <c r="K13" i="5"/>
  <c r="J13" i="5"/>
  <c r="D71" i="2"/>
  <c r="D70" i="2"/>
  <c r="J15" i="4"/>
  <c r="J16" i="4"/>
  <c r="J17" i="4"/>
  <c r="J14" i="4"/>
  <c r="I15" i="4"/>
  <c r="I16" i="4"/>
  <c r="I17" i="4"/>
  <c r="I14" i="4"/>
  <c r="F22" i="4"/>
  <c r="F23" i="4"/>
  <c r="D72" i="2"/>
  <c r="D73" i="2"/>
  <c r="J49" i="4"/>
  <c r="F48" i="4"/>
  <c r="J48" i="4" s="1"/>
  <c r="F47" i="4"/>
  <c r="J47" i="4" s="1"/>
  <c r="F46" i="4"/>
  <c r="E48" i="4"/>
  <c r="D48" i="4" s="1"/>
  <c r="E47" i="4"/>
  <c r="D47" i="4" s="1"/>
  <c r="C32" i="4"/>
  <c r="C31" i="4"/>
  <c r="C30" i="4"/>
  <c r="C29" i="4"/>
  <c r="B32" i="4"/>
  <c r="B31" i="4"/>
  <c r="B30" i="4"/>
  <c r="B29" i="4"/>
  <c r="F32" i="4"/>
  <c r="F31" i="4"/>
  <c r="F30" i="4"/>
  <c r="F29" i="4"/>
  <c r="E31" i="4"/>
  <c r="D31" i="4" s="1"/>
  <c r="E30" i="4"/>
  <c r="D30" i="4" s="1"/>
  <c r="E29" i="4"/>
  <c r="D29" i="4" s="1"/>
  <c r="E25" i="4"/>
  <c r="D25" i="4" s="1"/>
  <c r="E24" i="4"/>
  <c r="D24" i="4" s="1"/>
  <c r="E23" i="4"/>
  <c r="D23" i="4" s="1"/>
  <c r="E22" i="4"/>
  <c r="D22" i="4" s="1"/>
  <c r="C25" i="4"/>
  <c r="C24" i="4"/>
  <c r="C23" i="4"/>
  <c r="C22" i="4"/>
  <c r="B25" i="4"/>
  <c r="B24" i="4"/>
  <c r="B23" i="4"/>
  <c r="B22" i="4"/>
  <c r="F25" i="4"/>
  <c r="F24" i="4"/>
  <c r="K15" i="5"/>
  <c r="K16" i="5"/>
  <c r="J15" i="5"/>
  <c r="J16" i="5"/>
  <c r="J55" i="2" l="1"/>
  <c r="I55" i="2"/>
  <c r="H46" i="4"/>
  <c r="J46" i="4"/>
  <c r="H25" i="4"/>
  <c r="I25" i="4"/>
  <c r="J30" i="4"/>
  <c r="I30" i="4"/>
  <c r="H30" i="4"/>
  <c r="I23" i="4"/>
  <c r="H23" i="4"/>
  <c r="J31" i="4"/>
  <c r="I31" i="4"/>
  <c r="H31" i="4"/>
  <c r="I22" i="4"/>
  <c r="H22" i="4"/>
  <c r="I29" i="4"/>
  <c r="H29" i="4"/>
  <c r="J29" i="4"/>
  <c r="J32" i="4"/>
  <c r="I32" i="4"/>
  <c r="H32" i="4"/>
  <c r="I24" i="4"/>
  <c r="H24" i="4"/>
  <c r="I23" i="5"/>
  <c r="H23" i="5"/>
  <c r="J46" i="5"/>
  <c r="I46" i="5"/>
  <c r="J32" i="5"/>
  <c r="I32" i="5"/>
  <c r="H32" i="5"/>
  <c r="H24" i="5"/>
  <c r="I24" i="5"/>
  <c r="J29" i="5"/>
  <c r="I29" i="5"/>
  <c r="H29" i="5"/>
  <c r="J31" i="5"/>
  <c r="I31" i="5"/>
  <c r="H31" i="5"/>
  <c r="J48" i="5"/>
  <c r="I48" i="5"/>
  <c r="H48" i="5"/>
  <c r="J49" i="5"/>
  <c r="I49" i="5"/>
  <c r="H49" i="5"/>
  <c r="I21" i="5"/>
  <c r="H21" i="5"/>
  <c r="K62" i="2"/>
  <c r="J62" i="2"/>
  <c r="I62" i="2"/>
  <c r="I64" i="2"/>
  <c r="J64" i="2"/>
  <c r="J63" i="2"/>
  <c r="I63" i="2"/>
  <c r="J65" i="2"/>
  <c r="I65" i="2"/>
  <c r="I54" i="2"/>
  <c r="J54" i="2"/>
  <c r="I70" i="2"/>
  <c r="K70" i="2"/>
  <c r="J95" i="1"/>
  <c r="I59" i="3"/>
  <c r="D56" i="2"/>
  <c r="D62" i="2"/>
  <c r="D64" i="2"/>
  <c r="D65" i="2"/>
  <c r="J70" i="2"/>
  <c r="H59" i="3"/>
  <c r="H47" i="4"/>
  <c r="H48" i="4"/>
  <c r="I49" i="4"/>
  <c r="I48" i="4"/>
  <c r="I47" i="4"/>
  <c r="J25" i="4"/>
  <c r="H49" i="4"/>
  <c r="J24" i="4"/>
  <c r="J23" i="4"/>
  <c r="I46" i="4"/>
  <c r="J22" i="4"/>
  <c r="I87" i="1" l="1"/>
  <c r="I88" i="1"/>
  <c r="I89" i="1"/>
  <c r="I90" i="1"/>
  <c r="H87" i="1"/>
  <c r="H88" i="1"/>
  <c r="H89" i="1"/>
  <c r="H90" i="1"/>
  <c r="J60" i="3"/>
  <c r="J61" i="3"/>
  <c r="J62" i="3"/>
  <c r="J63" i="3"/>
  <c r="I60" i="3"/>
  <c r="I61" i="3"/>
  <c r="I62" i="3"/>
  <c r="I63" i="3"/>
  <c r="H60" i="3"/>
  <c r="H61" i="3"/>
  <c r="H62" i="3"/>
  <c r="H63" i="3"/>
  <c r="H68" i="3"/>
  <c r="H69" i="3"/>
  <c r="H70" i="3"/>
  <c r="I68" i="3"/>
  <c r="I69" i="3"/>
  <c r="I70" i="3"/>
  <c r="I67" i="3"/>
  <c r="I95" i="1"/>
  <c r="I96" i="1"/>
  <c r="I97" i="1"/>
  <c r="I98" i="1"/>
  <c r="I99" i="1"/>
  <c r="H96" i="1"/>
  <c r="H97" i="1"/>
  <c r="H98" i="1"/>
  <c r="H99" i="1"/>
  <c r="A8" i="5" l="1"/>
  <c r="K65" i="2"/>
  <c r="K64" i="2"/>
  <c r="K63" i="2"/>
  <c r="I56" i="2"/>
  <c r="J73" i="2"/>
  <c r="I73" i="2"/>
  <c r="J72" i="2"/>
  <c r="I72" i="2"/>
  <c r="J71" i="2"/>
  <c r="I71" i="2"/>
  <c r="H91" i="1" l="1"/>
  <c r="I100" i="1" l="1"/>
  <c r="J100" i="1"/>
  <c r="H100" i="1"/>
  <c r="I91" i="1"/>
</calcChain>
</file>

<file path=xl/sharedStrings.xml><?xml version="1.0" encoding="utf-8"?>
<sst xmlns="http://schemas.openxmlformats.org/spreadsheetml/2006/main" count="513" uniqueCount="137">
  <si>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</si>
  <si>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</si>
  <si>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</si>
  <si>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</si>
  <si>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</si>
  <si>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</si>
  <si>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</si>
  <si>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</si>
  <si>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</si>
  <si>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</si>
  <si>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</si>
  <si>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</si>
  <si>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</si>
  <si>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</si>
  <si>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</si>
  <si>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</si>
  <si>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</si>
  <si>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</si>
  <si>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</si>
  <si>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</si>
  <si>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t>ETA
Rotterdam</t>
  </si>
  <si>
    <t>USA</t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</si>
  <si>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</si>
  <si>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</si>
  <si>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</si>
  <si>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</si>
  <si>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</si>
  <si>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</si>
  <si>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</si>
  <si>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</si>
  <si>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</si>
  <si>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</si>
  <si>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</si>
  <si>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</si>
  <si>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</si>
  <si>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t>BRISBANE EXPORT</t>
  </si>
  <si>
    <t>ETD
Brisbane</t>
  </si>
  <si>
    <t>FREMANTLE EXPORT</t>
  </si>
  <si>
    <t>ETD
Fremantle</t>
  </si>
  <si>
    <t>ADELAIDE EXPORT</t>
  </si>
  <si>
    <t>ETD
Adelaide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</si>
  <si>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</si>
  <si>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</si>
  <si>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</si>
  <si>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</si>
  <si>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</si>
  <si>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COSCO GENOA</t>
  </si>
  <si>
    <t>KOTA LUMAYAN</t>
  </si>
  <si>
    <t>ANL TASMAN TRADER</t>
  </si>
  <si>
    <t>ETA
Busan</t>
  </si>
  <si>
    <t>ETA
Tokyo</t>
  </si>
  <si>
    <t xml:space="preserve">ETA
Colombo </t>
  </si>
  <si>
    <t>ETA
Nhava Sheva</t>
  </si>
  <si>
    <t>ETA
Chicago</t>
  </si>
  <si>
    <t>ETA
Hamburg</t>
  </si>
  <si>
    <t>ETA
Qingdao</t>
  </si>
  <si>
    <t>MIDDLE EAST / INDIA</t>
  </si>
  <si>
    <t xml:space="preserve">HO CHI MINH  </t>
  </si>
  <si>
    <t>ETA
Ho Chi Minh</t>
  </si>
  <si>
    <t>CMA CGM QUELIMANE</t>
  </si>
  <si>
    <t>171N</t>
  </si>
  <si>
    <t>ETA
Seattle</t>
  </si>
  <si>
    <t>OOCL HOUSTON</t>
  </si>
  <si>
    <t>ANL KIWI TRADER</t>
  </si>
  <si>
    <t>--</t>
  </si>
  <si>
    <t>ETA
Nagoya</t>
  </si>
  <si>
    <t>ETA
Yokohama</t>
  </si>
  <si>
    <t>ETA
Ningbo</t>
  </si>
  <si>
    <t>ETA
Xingang</t>
  </si>
  <si>
    <t>ETA
Southampton</t>
  </si>
  <si>
    <t>ETA Lyttleton (DIRECT)</t>
  </si>
  <si>
    <t>ETA
Wellington (via AKL)</t>
  </si>
  <si>
    <t>KOTA LAMBAI</t>
  </si>
  <si>
    <t>HYUNDAI PRIVILEGE</t>
  </si>
  <si>
    <t xml:space="preserve">* Time Slot bookings are required for all export delivers via Inbound connect booking system to The Cargo Warehouse (NZ shipments).     </t>
  </si>
  <si>
    <t>ETA
Jakarta</t>
  </si>
  <si>
    <t>OOCL PANAMA</t>
  </si>
  <si>
    <t>OOCL CHICAGO</t>
  </si>
  <si>
    <t>Receivals Start</t>
  </si>
  <si>
    <t xml:space="preserve">Adelaide Cut Off </t>
  </si>
  <si>
    <t>EVER STRONG</t>
  </si>
  <si>
    <t>Document</t>
  </si>
  <si>
    <t>Document Cut Off</t>
  </si>
  <si>
    <t>ETA
Los Angeles</t>
  </si>
  <si>
    <t xml:space="preserve">ETA
New York </t>
  </si>
  <si>
    <t xml:space="preserve">Document Cut Off </t>
  </si>
  <si>
    <t>Depot Cut Off</t>
  </si>
  <si>
    <t xml:space="preserve">WIDE JULIET </t>
  </si>
  <si>
    <t>WIDE JULIET</t>
  </si>
  <si>
    <t>OOCL YOKOHAMA</t>
  </si>
  <si>
    <t>ANL ROTORUA</t>
  </si>
  <si>
    <t>0124N</t>
  </si>
  <si>
    <t>OOCL MIAMI</t>
  </si>
  <si>
    <t>OOCL DURBAN</t>
  </si>
  <si>
    <t>092N</t>
  </si>
  <si>
    <t>211N</t>
  </si>
  <si>
    <t>PHOEBE</t>
  </si>
  <si>
    <t>0006N</t>
  </si>
  <si>
    <t>OOCL KUALA LUMPUR</t>
  </si>
  <si>
    <t>183N</t>
  </si>
  <si>
    <t>OOCL BRISBANE</t>
  </si>
  <si>
    <t>113N</t>
  </si>
  <si>
    <t>HYUNDAI PLATINUM</t>
  </si>
  <si>
    <t>0094N</t>
  </si>
  <si>
    <t>COSCO ROTTERDAM</t>
  </si>
  <si>
    <t>GREEN WAVE</t>
  </si>
  <si>
    <t xml:space="preserve">HYUNDAI PLATINUM </t>
  </si>
  <si>
    <t>0113N</t>
  </si>
  <si>
    <t>095N</t>
  </si>
  <si>
    <t>243N</t>
  </si>
  <si>
    <t>ITAL USODIMARE</t>
  </si>
  <si>
    <t>0183N</t>
  </si>
  <si>
    <t>COSCO SINGAPORE</t>
  </si>
  <si>
    <t>193N</t>
  </si>
  <si>
    <t>0115N</t>
  </si>
  <si>
    <t>OOCL BRAZIL</t>
  </si>
  <si>
    <t>050N</t>
  </si>
  <si>
    <t>107N</t>
  </si>
  <si>
    <t>327N</t>
  </si>
  <si>
    <t>181N</t>
  </si>
  <si>
    <t>114N</t>
  </si>
  <si>
    <t>184N</t>
  </si>
  <si>
    <t>034N</t>
  </si>
  <si>
    <t>205N</t>
  </si>
  <si>
    <t>0007N</t>
  </si>
  <si>
    <t>HANSA HOMBURG</t>
  </si>
  <si>
    <t>093N</t>
  </si>
  <si>
    <t>OOCL ITALY</t>
  </si>
  <si>
    <t>148N</t>
  </si>
  <si>
    <t>JOGELA</t>
  </si>
  <si>
    <t>207N</t>
  </si>
  <si>
    <t>15th September 2025</t>
  </si>
  <si>
    <t>212N</t>
  </si>
  <si>
    <t>RIO GRANDE</t>
  </si>
  <si>
    <t>036N</t>
  </si>
  <si>
    <t>208N</t>
  </si>
  <si>
    <t>0125N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</si>
</sst>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4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0.5"/>
      <name val="Arial Narrow"/>
      <family val="2"/>
    </font>
    <font>
      <b/>
      <sz val="14"/>
      <color rgb="FF000000"/>
      <name val="Calibri"/>
      <family val="2"/>
    </font>
    <font>
      <sz val="20"/>
      <name val="Arial"/>
      <family val="2"/>
    </font>
    <font>
      <sz val="10.5"/>
      <name val="Arial Narrow"/>
      <family val="2"/>
    </font>
    <font>
      <sz val="14"/>
      <name val="Arial Narrow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4"/>
      <name val="Calibri"/>
      <family val="2"/>
      <scheme val="minor"/>
    </font>
    <font>
      <b/>
      <sz val="14"/>
      <color rgb="FF000000"/>
      <name val="Calibri"/>
      <family val="2"/>
    </font>
    <font>
      <sz val="14"/>
      <name val="Arial Narrow"/>
      <family val="2"/>
    </font>
    <font>
      <b/>
      <sz val="14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4" fillId="0" borderId="0"/>
  </cellStyleXfs>
  <cellXfs count="278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16" fontId="16" fillId="4" borderId="15" xfId="0" applyNumberFormat="1" applyFont="1" applyFill="1" applyBorder="1" applyAlignment="1">
      <alignment horizontal="center"/>
    </xf>
    <xf numFmtId="16" fontId="16" fillId="4" borderId="16" xfId="0" applyNumberFormat="1" applyFont="1" applyFill="1" applyBorder="1" applyAlignment="1">
      <alignment horizontal="center"/>
    </xf>
    <xf numFmtId="16" fontId="23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3" fillId="5" borderId="7" xfId="0" applyFont="1" applyFill="1" applyBorder="1" applyAlignment="1">
      <alignment vertical="center"/>
    </xf>
    <xf numFmtId="0" fontId="23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5" xfId="0" quotePrefix="1" applyFont="1" applyFill="1" applyBorder="1" applyAlignment="1">
      <alignment horizontal="center"/>
    </xf>
    <xf numFmtId="16" fontId="17" fillId="4" borderId="1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29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6" fillId="4" borderId="21" xfId="0" applyFont="1" applyFill="1" applyBorder="1"/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3" fillId="5" borderId="0" xfId="0" applyNumberFormat="1" applyFont="1" applyFill="1" applyAlignment="1">
      <alignment horizontal="center" vertical="center"/>
    </xf>
    <xf numFmtId="0" fontId="23" fillId="5" borderId="21" xfId="0" applyFont="1" applyFill="1" applyBorder="1" applyAlignment="1">
      <alignment vertical="center"/>
    </xf>
    <xf numFmtId="0" fontId="30" fillId="5" borderId="7" xfId="0" applyFont="1" applyFill="1" applyBorder="1" applyAlignment="1">
      <alignment vertical="center"/>
    </xf>
    <xf numFmtId="16" fontId="30" fillId="5" borderId="8" xfId="0" applyNumberFormat="1" applyFont="1" applyFill="1" applyBorder="1" applyAlignment="1">
      <alignment horizontal="center" vertical="center"/>
    </xf>
    <xf numFmtId="0" fontId="30" fillId="5" borderId="9" xfId="0" applyFont="1" applyFill="1" applyBorder="1" applyAlignment="1">
      <alignment vertical="center"/>
    </xf>
    <xf numFmtId="0" fontId="30" fillId="5" borderId="10" xfId="0" applyFont="1" applyFill="1" applyBorder="1" applyAlignment="1">
      <alignment horizontal="center" vertical="center"/>
    </xf>
    <xf numFmtId="16" fontId="30" fillId="5" borderId="10" xfId="0" applyNumberFormat="1" applyFont="1" applyFill="1" applyBorder="1" applyAlignment="1">
      <alignment horizontal="center" vertical="center"/>
    </xf>
    <xf numFmtId="16" fontId="30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3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0" fillId="5" borderId="0" xfId="0" applyFont="1" applyFill="1" applyAlignment="1">
      <alignment horizontal="center" vertical="center"/>
    </xf>
    <xf numFmtId="16" fontId="30" fillId="5" borderId="0" xfId="0" applyNumberFormat="1" applyFont="1" applyFill="1" applyAlignment="1">
      <alignment horizontal="center" vertical="center"/>
    </xf>
    <xf numFmtId="0" fontId="23" fillId="2" borderId="0" xfId="0" applyFont="1" applyFill="1" applyAlignment="1">
      <alignment vertical="center"/>
    </xf>
    <xf numFmtId="16" fontId="23" fillId="2" borderId="0" xfId="0" applyNumberFormat="1" applyFont="1" applyFill="1" applyAlignment="1">
      <alignment horizontal="center" vertical="center"/>
    </xf>
    <xf numFmtId="0" fontId="31" fillId="5" borderId="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16" fontId="31" fillId="2" borderId="0" xfId="0" applyNumberFormat="1" applyFont="1" applyFill="1" applyAlignment="1">
      <alignment horizontal="center" vertical="center"/>
    </xf>
    <xf numFmtId="0" fontId="17" fillId="4" borderId="21" xfId="0" applyFont="1" applyFill="1" applyBorder="1"/>
    <xf numFmtId="16" fontId="31" fillId="5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/>
    </xf>
    <xf numFmtId="16" fontId="16" fillId="5" borderId="15" xfId="0" applyNumberFormat="1" applyFont="1" applyFill="1" applyBorder="1" applyAlignment="1">
      <alignment horizontal="center" vertical="top"/>
    </xf>
    <xf numFmtId="0" fontId="16" fillId="4" borderId="31" xfId="0" applyFont="1" applyFill="1" applyBorder="1"/>
    <xf numFmtId="0" fontId="16" fillId="4" borderId="19" xfId="0" quotePrefix="1" applyFont="1" applyFill="1" applyBorder="1" applyAlignment="1">
      <alignment horizontal="left"/>
    </xf>
    <xf numFmtId="16" fontId="16" fillId="4" borderId="19" xfId="0" applyNumberFormat="1" applyFont="1" applyFill="1" applyBorder="1" applyAlignment="1">
      <alignment horizontal="center"/>
    </xf>
    <xf numFmtId="16" fontId="16" fillId="4" borderId="2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17" fillId="4" borderId="0" xfId="0" applyFont="1" applyFill="1" applyAlignment="1">
      <alignment horizontal="center"/>
    </xf>
    <xf numFmtId="164" fontId="35" fillId="2" borderId="0" xfId="2" applyFont="1" applyFill="1"/>
    <xf numFmtId="16" fontId="36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0" fontId="17" fillId="4" borderId="0" xfId="0" applyFont="1" applyFill="1" applyAlignment="1">
      <alignment horizontal="left"/>
    </xf>
    <xf numFmtId="16" fontId="17" fillId="4" borderId="8" xfId="0" quotePrefix="1" applyNumberFormat="1" applyFont="1" applyFill="1" applyBorder="1" applyAlignment="1">
      <alignment horizontal="center"/>
    </xf>
    <xf numFmtId="16" fontId="37" fillId="5" borderId="10" xfId="0" applyNumberFormat="1" applyFont="1" applyFill="1" applyBorder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6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4" fontId="38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4" fontId="13" fillId="0" borderId="0" xfId="0" applyNumberFormat="1" applyFont="1" applyAlignment="1">
      <alignment horizontal="center" vertical="top" wrapText="1"/>
    </xf>
    <xf numFmtId="16" fontId="39" fillId="5" borderId="10" xfId="0" applyNumberFormat="1" applyFont="1" applyFill="1" applyBorder="1" applyAlignment="1">
      <alignment horizontal="center" vertical="center"/>
    </xf>
    <xf numFmtId="164" fontId="40" fillId="0" borderId="0" xfId="0" applyNumberFormat="1" applyFont="1" applyAlignment="1">
      <alignment vertical="center"/>
    </xf>
    <xf numFmtId="164" fontId="40" fillId="2" borderId="0" xfId="0" applyNumberFormat="1" applyFont="1" applyFill="1" applyAlignment="1">
      <alignment vertical="center"/>
    </xf>
    <xf numFmtId="16" fontId="16" fillId="4" borderId="9" xfId="0" applyNumberFormat="1" applyFont="1" applyFill="1" applyBorder="1"/>
    <xf numFmtId="16" fontId="16" fillId="4" borderId="7" xfId="0" applyNumberFormat="1" applyFont="1" applyFill="1" applyBorder="1"/>
    <xf numFmtId="16" fontId="17" fillId="4" borderId="0" xfId="0" quotePrefix="1" applyNumberFormat="1" applyFont="1" applyFill="1" applyAlignment="1">
      <alignment horizontal="center"/>
    </xf>
    <xf numFmtId="16" fontId="16" fillId="4" borderId="0" xfId="0" quotePrefix="1" applyNumberFormat="1" applyFont="1" applyFill="1" applyAlignment="1">
      <alignment horizontal="center"/>
    </xf>
    <xf numFmtId="16" fontId="16" fillId="4" borderId="10" xfId="0" quotePrefix="1" applyNumberFormat="1" applyFont="1" applyFill="1" applyBorder="1" applyAlignment="1">
      <alignment horizontal="center"/>
    </xf>
    <xf numFmtId="0" fontId="16" fillId="4" borderId="19" xfId="0" quotePrefix="1" applyFont="1" applyFill="1" applyBorder="1" applyAlignment="1">
      <alignment horizontal="center"/>
    </xf>
    <xf numFmtId="0" fontId="16" fillId="5" borderId="10" xfId="0" applyFont="1" applyFill="1" applyBorder="1" applyAlignment="1">
      <alignment horizontal="center" vertical="top"/>
    </xf>
    <xf numFmtId="164" fontId="5" fillId="2" borderId="0" xfId="2" applyFont="1" applyFill="1" applyAlignment="1">
      <alignment horizontal="center"/>
    </xf>
    <xf numFmtId="16" fontId="16" fillId="2" borderId="0" xfId="0" applyNumberFormat="1" applyFont="1" applyFill="1" applyAlignment="1">
      <alignment horizontal="center" vertical="center"/>
    </xf>
    <xf numFmtId="0" fontId="17" fillId="2" borderId="0" xfId="0" quotePrefix="1" applyFont="1" applyFill="1" applyAlignment="1">
      <alignment horizontal="center"/>
    </xf>
    <xf numFmtId="164" fontId="41" fillId="2" borderId="0" xfId="2" applyFont="1" applyFill="1"/>
    <xf numFmtId="16" fontId="16" fillId="4" borderId="15" xfId="0" quotePrefix="1" applyNumberFormat="1" applyFont="1" applyFill="1" applyBorder="1" applyAlignment="1">
      <alignment horizontal="center"/>
    </xf>
    <xf numFmtId="16" fontId="39" fillId="5" borderId="0" xfId="0" applyNumberFormat="1" applyFont="1" applyFill="1" applyAlignment="1">
      <alignment horizontal="center" vertical="center"/>
    </xf>
    <xf numFmtId="0" fontId="16" fillId="4" borderId="10" xfId="0" applyFont="1" applyFill="1" applyBorder="1" applyAlignment="1">
      <alignment horizontal="center"/>
    </xf>
    <xf numFmtId="164" fontId="43" fillId="3" borderId="33" xfId="0" applyNumberFormat="1" applyFont="1" applyFill="1" applyBorder="1" applyAlignment="1">
      <alignment horizontal="center" vertical="center" wrapText="1"/>
    </xf>
    <xf numFmtId="0" fontId="17" fillId="4" borderId="0" xfId="0" quotePrefix="1" applyFont="1" applyFill="1" applyAlignment="1">
      <alignment horizontal="center"/>
    </xf>
    <xf numFmtId="0" fontId="17" fillId="4" borderId="10" xfId="0" quotePrefix="1" applyFont="1" applyFill="1" applyBorder="1" applyAlignment="1">
      <alignment horizontal="center"/>
    </xf>
    <xf numFmtId="0" fontId="17" fillId="4" borderId="15" xfId="0" quotePrefix="1" applyFont="1" applyFill="1" applyBorder="1" applyAlignment="1">
      <alignment horizontal="center"/>
    </xf>
    <xf numFmtId="0" fontId="16" fillId="5" borderId="0" xfId="0" applyFont="1" applyFill="1" applyAlignment="1">
      <alignment horizontal="center" vertical="top"/>
    </xf>
    <xf numFmtId="0" fontId="43" fillId="3" borderId="31" xfId="0" applyFont="1" applyFill="1" applyBorder="1" applyAlignment="1">
      <alignment horizontal="center" vertical="center" wrapText="1"/>
    </xf>
    <xf numFmtId="164" fontId="43" fillId="3" borderId="19" xfId="0" applyNumberFormat="1" applyFont="1" applyFill="1" applyBorder="1" applyAlignment="1">
      <alignment horizontal="center" vertical="center" wrapText="1"/>
    </xf>
    <xf numFmtId="0" fontId="43" fillId="3" borderId="21" xfId="0" applyFont="1" applyFill="1" applyBorder="1" applyAlignment="1">
      <alignment horizontal="center" vertical="center" wrapText="1"/>
    </xf>
    <xf numFmtId="164" fontId="43" fillId="3" borderId="31" xfId="0" applyNumberFormat="1" applyFont="1" applyFill="1" applyBorder="1" applyAlignment="1">
      <alignment horizontal="center" vertical="center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43" fillId="3" borderId="9" xfId="0" applyFont="1" applyFill="1" applyBorder="1" applyAlignment="1">
      <alignment horizontal="center" vertical="center"/>
    </xf>
    <xf numFmtId="0" fontId="43" fillId="3" borderId="15" xfId="0" applyFont="1" applyFill="1" applyBorder="1" applyAlignment="1">
      <alignment horizontal="center" vertical="center" wrapText="1"/>
    </xf>
    <xf numFmtId="0" fontId="43" fillId="3" borderId="10" xfId="0" applyFont="1" applyFill="1" applyBorder="1" applyAlignment="1">
      <alignment horizontal="center" vertical="center"/>
    </xf>
    <xf numFmtId="0" fontId="44" fillId="3" borderId="31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16" fontId="39" fillId="5" borderId="8" xfId="0" applyNumberFormat="1" applyFont="1" applyFill="1" applyBorder="1" applyAlignment="1">
      <alignment horizontal="center" vertical="center"/>
    </xf>
    <xf numFmtId="16" fontId="46" fillId="5" borderId="0" xfId="0" applyNumberFormat="1" applyFont="1" applyFill="1" applyAlignment="1">
      <alignment horizontal="center" vertical="center"/>
    </xf>
    <xf numFmtId="164" fontId="47" fillId="2" borderId="0" xfId="2" applyFont="1" applyFill="1" applyAlignment="1">
      <alignment horizontal="center"/>
    </xf>
    <xf numFmtId="164" fontId="42" fillId="2" borderId="0" xfId="2" applyFont="1" applyFill="1" applyAlignment="1">
      <alignment horizontal="center"/>
    </xf>
    <xf numFmtId="16" fontId="36" fillId="5" borderId="0" xfId="0" applyNumberFormat="1" applyFont="1" applyFill="1" applyAlignment="1">
      <alignment horizontal="center" vertical="center"/>
    </xf>
    <xf numFmtId="16" fontId="39" fillId="5" borderId="16" xfId="0" applyNumberFormat="1" applyFont="1" applyFill="1" applyBorder="1" applyAlignment="1">
      <alignment horizontal="center" vertical="center"/>
    </xf>
    <xf numFmtId="16" fontId="46" fillId="5" borderId="11" xfId="0" applyNumberFormat="1" applyFont="1" applyFill="1" applyBorder="1" applyAlignment="1">
      <alignment horizontal="center" vertical="center"/>
    </xf>
    <xf numFmtId="16" fontId="37" fillId="5" borderId="0" xfId="0" applyNumberFormat="1" applyFont="1" applyFill="1" applyAlignment="1">
      <alignment horizontal="center" vertical="center"/>
    </xf>
    <xf numFmtId="16" fontId="17" fillId="4" borderId="10" xfId="0" quotePrefix="1" applyNumberFormat="1" applyFont="1" applyFill="1" applyBorder="1" applyAlignment="1">
      <alignment horizontal="center"/>
    </xf>
    <xf numFmtId="16" fontId="17" fillId="4" borderId="11" xfId="0" quotePrefix="1" applyNumberFormat="1" applyFont="1" applyFill="1" applyBorder="1" applyAlignment="1">
      <alignment horizontal="center"/>
    </xf>
    <xf numFmtId="16" fontId="48" fillId="5" borderId="10" xfId="0" applyNumberFormat="1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top" wrapText="1"/>
    </xf>
    <xf numFmtId="164" fontId="43" fillId="3" borderId="24" xfId="0" applyNumberFormat="1" applyFont="1" applyFill="1" applyBorder="1" applyAlignment="1">
      <alignment horizontal="center" vertical="center" wrapText="1"/>
    </xf>
    <xf numFmtId="164" fontId="43" fillId="3" borderId="25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45" fillId="2" borderId="0" xfId="2" applyFont="1" applyFill="1" applyAlignment="1">
      <alignment horizontal="center"/>
    </xf>
    <xf numFmtId="0" fontId="44" fillId="3" borderId="30" xfId="0" applyFont="1" applyFill="1" applyBorder="1" applyAlignment="1">
      <alignment horizontal="center" vertical="center"/>
    </xf>
    <xf numFmtId="0" fontId="44" fillId="3" borderId="36" xfId="0" applyFont="1" applyFill="1" applyBorder="1" applyAlignment="1">
      <alignment horizontal="center" vertical="center"/>
    </xf>
    <xf numFmtId="0" fontId="43" fillId="3" borderId="24" xfId="0" applyFont="1" applyFill="1" applyBorder="1" applyAlignment="1">
      <alignment horizontal="center" vertical="center" wrapText="1"/>
    </xf>
    <xf numFmtId="0" fontId="43" fillId="3" borderId="25" xfId="0" applyFont="1" applyFill="1" applyBorder="1" applyAlignment="1">
      <alignment horizontal="center" vertical="center"/>
    </xf>
    <xf numFmtId="164" fontId="43" fillId="3" borderId="21" xfId="0" applyNumberFormat="1" applyFont="1" applyFill="1" applyBorder="1" applyAlignment="1">
      <alignment horizontal="center" vertical="center" wrapText="1"/>
    </xf>
    <xf numFmtId="164" fontId="43" fillId="3" borderId="9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43" fillId="3" borderId="30" xfId="0" applyNumberFormat="1" applyFont="1" applyFill="1" applyBorder="1" applyAlignment="1">
      <alignment horizontal="center" vertical="center" wrapText="1"/>
    </xf>
    <xf numFmtId="164" fontId="43" fillId="3" borderId="36" xfId="0" applyNumberFormat="1" applyFont="1" applyFill="1" applyBorder="1" applyAlignment="1">
      <alignment horizontal="center" vertical="center"/>
    </xf>
    <xf numFmtId="164" fontId="43" fillId="3" borderId="34" xfId="0" applyNumberFormat="1" applyFont="1" applyFill="1" applyBorder="1" applyAlignment="1">
      <alignment horizontal="center" vertical="center" wrapText="1"/>
    </xf>
    <xf numFmtId="164" fontId="43" fillId="3" borderId="35" xfId="0" applyNumberFormat="1" applyFont="1" applyFill="1" applyBorder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43" fillId="3" borderId="30" xfId="0" applyFont="1" applyFill="1" applyBorder="1" applyAlignment="1">
      <alignment horizontal="center" vertical="center" wrapText="1"/>
    </xf>
    <xf numFmtId="0" fontId="43" fillId="3" borderId="36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7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 wrapText="1"/>
    </xf>
    <xf numFmtId="0" fontId="43" fillId="3" borderId="9" xfId="0" applyFont="1" applyFill="1" applyBorder="1" applyAlignment="1">
      <alignment horizontal="center" vertical="center" wrapText="1"/>
    </xf>
    <xf numFmtId="0" fontId="44" fillId="3" borderId="26" xfId="0" applyFont="1" applyFill="1" applyBorder="1" applyAlignment="1">
      <alignment horizontal="center" vertical="center"/>
    </xf>
    <xf numFmtId="0" fontId="44" fillId="3" borderId="33" xfId="0" applyFont="1" applyFill="1" applyBorder="1" applyAlignment="1">
      <alignment horizontal="center" vertical="center"/>
    </xf>
    <xf numFmtId="0" fontId="43" fillId="3" borderId="26" xfId="0" applyFont="1" applyFill="1" applyBorder="1" applyAlignment="1">
      <alignment horizontal="center" vertical="center" wrapText="1"/>
    </xf>
    <xf numFmtId="0" fontId="43" fillId="3" borderId="33" xfId="0" applyFont="1" applyFill="1" applyBorder="1" applyAlignment="1">
      <alignment horizontal="center" vertical="center" wrapText="1"/>
    </xf>
    <xf numFmtId="164" fontId="43" fillId="3" borderId="26" xfId="0" applyNumberFormat="1" applyFont="1" applyFill="1" applyBorder="1" applyAlignment="1">
      <alignment horizontal="center" vertical="top" wrapText="1"/>
    </xf>
    <xf numFmtId="164" fontId="43" fillId="3" borderId="33" xfId="0" applyNumberFormat="1" applyFont="1" applyFill="1" applyBorder="1" applyAlignment="1">
      <alignment horizontal="center" vertical="top" wrapText="1"/>
    </xf>
    <xf numFmtId="0" fontId="43" fillId="3" borderId="27" xfId="0" applyFont="1" applyFill="1" applyBorder="1" applyAlignment="1">
      <alignment horizontal="center" vertical="center" wrapText="1"/>
    </xf>
    <xf numFmtId="164" fontId="43" fillId="3" borderId="33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44" fillId="3" borderId="24" xfId="0" applyFont="1" applyFill="1" applyBorder="1" applyAlignment="1">
      <alignment horizontal="center" vertical="center"/>
    </xf>
    <xf numFmtId="164" fontId="45" fillId="2" borderId="10" xfId="2" applyFont="1" applyFill="1" applyBorder="1" applyAlignment="1">
      <alignment horizontal="center"/>
    </xf>
    <xf numFmtId="164" fontId="43" fillId="3" borderId="21" xfId="0" applyNumberFormat="1" applyFont="1" applyFill="1" applyBorder="1" applyAlignment="1">
      <alignment horizontal="center" vertical="top" wrapText="1"/>
    </xf>
    <xf numFmtId="164" fontId="43" fillId="3" borderId="9" xfId="0" applyNumberFormat="1" applyFont="1" applyFill="1" applyBorder="1" applyAlignment="1">
      <alignment horizontal="center" vertical="top" wrapText="1"/>
    </xf>
    <xf numFmtId="164" fontId="43" fillId="3" borderId="27" xfId="0" applyNumberFormat="1" applyFont="1" applyFill="1" applyBorder="1" applyAlignment="1">
      <alignment horizontal="center" vertical="top" wrapText="1"/>
    </xf>
    <xf numFmtId="164" fontId="13" fillId="3" borderId="0" xfId="0" applyNumberFormat="1" applyFont="1" applyFill="1" applyAlignment="1">
      <alignment horizontal="center" vertical="top" wrapText="1"/>
    </xf>
    <xf numFmtId="164" fontId="43" fillId="3" borderId="9" xfId="0" applyNumberFormat="1" applyFont="1" applyFill="1" applyBorder="1" applyAlignment="1">
      <alignment horizontal="center" vertical="center"/>
    </xf>
    <xf numFmtId="164" fontId="43" fillId="3" borderId="31" xfId="0" applyNumberFormat="1" applyFont="1" applyFill="1" applyBorder="1" applyAlignment="1">
      <alignment horizontal="center" vertical="center" wrapText="1"/>
    </xf>
    <xf numFmtId="164" fontId="13" fillId="2" borderId="0" xfId="0" applyNumberFormat="1" applyFont="1" applyFill="1" applyAlignment="1">
      <alignment horizontal="center" vertical="center"/>
    </xf>
    <xf numFmtId="0" fontId="44" fillId="3" borderId="21" xfId="0" applyFont="1" applyFill="1" applyBorder="1" applyAlignment="1">
      <alignment horizontal="center" vertical="center"/>
    </xf>
    <xf numFmtId="0" fontId="44" fillId="3" borderId="9" xfId="0" applyFont="1" applyFill="1" applyBorder="1" applyAlignment="1">
      <alignment horizontal="center" vertical="center"/>
    </xf>
    <xf numFmtId="164" fontId="45" fillId="2" borderId="15" xfId="2" applyFont="1" applyFill="1" applyBorder="1" applyAlignment="1">
      <alignment horizontal="center"/>
    </xf>
    <xf numFmtId="164" fontId="43" fillId="3" borderId="26" xfId="0" applyNumberFormat="1" applyFont="1" applyFill="1" applyBorder="1" applyAlignment="1">
      <alignment horizontal="center" vertical="center" wrapText="1"/>
    </xf>
    <xf numFmtId="164" fontId="43" fillId="3" borderId="27" xfId="0" applyNumberFormat="1" applyFont="1" applyFill="1" applyBorder="1" applyAlignment="1">
      <alignment horizontal="center" vertical="center" wrapText="1"/>
    </xf>
    <xf numFmtId="164" fontId="43" fillId="3" borderId="19" xfId="0" applyNumberFormat="1" applyFont="1" applyFill="1" applyBorder="1" applyAlignment="1">
      <alignment horizontal="center" vertical="center" wrapText="1"/>
    </xf>
    <xf numFmtId="0" fontId="43" fillId="3" borderId="31" xfId="0" applyFont="1" applyFill="1" applyBorder="1" applyAlignment="1">
      <alignment horizontal="center" vertical="center" wrapText="1"/>
    </xf>
    <xf numFmtId="164" fontId="43" fillId="3" borderId="22" xfId="0" applyNumberFormat="1" applyFont="1" applyFill="1" applyBorder="1" applyAlignment="1">
      <alignment horizontal="center" vertical="center" wrapText="1"/>
    </xf>
    <xf numFmtId="164" fontId="43" fillId="3" borderId="23" xfId="0" applyNumberFormat="1" applyFont="1" applyFill="1" applyBorder="1" applyAlignment="1">
      <alignment horizontal="center" vertical="center" wrapText="1"/>
    </xf>
    <xf numFmtId="164" fontId="43" fillId="3" borderId="3" xfId="0" applyNumberFormat="1" applyFont="1" applyFill="1" applyBorder="1" applyAlignment="1">
      <alignment horizontal="center" vertical="center" wrapText="1"/>
    </xf>
    <xf numFmtId="164" fontId="43" fillId="3" borderId="6" xfId="0" applyNumberFormat="1" applyFont="1" applyFill="1" applyBorder="1" applyAlignment="1">
      <alignment horizontal="center" vertical="center"/>
    </xf>
    <xf numFmtId="0" fontId="44" fillId="3" borderId="25" xfId="0" applyFont="1" applyFill="1" applyBorder="1" applyAlignment="1">
      <alignment horizontal="center" vertical="center"/>
    </xf>
    <xf numFmtId="0" fontId="43" fillId="3" borderId="34" xfId="0" applyFont="1" applyFill="1" applyBorder="1" applyAlignment="1">
      <alignment horizontal="center" vertical="center" wrapText="1"/>
    </xf>
    <xf numFmtId="0" fontId="43" fillId="3" borderId="32" xfId="0" applyFont="1" applyFill="1" applyBorder="1" applyAlignment="1">
      <alignment horizontal="center" vertical="center"/>
    </xf>
    <xf numFmtId="164" fontId="43" fillId="3" borderId="28" xfId="0" applyNumberFormat="1" applyFont="1" applyFill="1" applyBorder="1" applyAlignment="1">
      <alignment horizontal="center" vertical="center"/>
    </xf>
    <xf numFmtId="164" fontId="43" fillId="3" borderId="29" xfId="0" applyNumberFormat="1" applyFont="1" applyFill="1" applyBorder="1" applyAlignment="1">
      <alignment horizontal="center" vertical="center"/>
    </xf>
    <xf numFmtId="164" fontId="43" fillId="3" borderId="20" xfId="0" applyNumberFormat="1" applyFont="1" applyFill="1" applyBorder="1" applyAlignment="1">
      <alignment horizontal="center" vertical="center"/>
    </xf>
    <xf numFmtId="0" fontId="43" fillId="3" borderId="35" xfId="0" applyFont="1" applyFill="1" applyBorder="1" applyAlignment="1">
      <alignment horizontal="center" vertical="center"/>
    </xf>
    <xf numFmtId="0" fontId="43" fillId="3" borderId="36" xfId="0" applyFont="1" applyFill="1" applyBorder="1" applyAlignment="1">
      <alignment horizontal="center" vertical="center" wrapText="1"/>
    </xf>
    <xf numFmtId="164" fontId="43" fillId="3" borderId="16" xfId="0" applyNumberFormat="1" applyFont="1" applyFill="1" applyBorder="1" applyAlignment="1">
      <alignment horizontal="center" vertical="center" wrapText="1"/>
    </xf>
    <xf numFmtId="164" fontId="43" fillId="3" borderId="8" xfId="0" applyNumberFormat="1" applyFont="1" applyFill="1" applyBorder="1" applyAlignment="1">
      <alignment horizontal="center" vertical="center" wrapText="1"/>
    </xf>
    <xf numFmtId="0" fontId="44" fillId="3" borderId="27" xfId="0" applyFont="1" applyFill="1" applyBorder="1" applyAlignment="1">
      <alignment horizontal="center" vertical="center"/>
    </xf>
    <xf numFmtId="164" fontId="43" fillId="3" borderId="27" xfId="0" applyNumberFormat="1" applyFont="1" applyFill="1" applyBorder="1" applyAlignment="1">
      <alignment horizontal="center" vertical="center"/>
    </xf>
    <xf numFmtId="164" fontId="45" fillId="2" borderId="19" xfId="2" applyFont="1" applyFill="1" applyBorder="1" applyAlignment="1">
      <alignment horizontal="center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140278</xdr:colOff>
      <xdr:row>57</xdr:row>
      <xdr:rowOff>69272</xdr:rowOff>
    </xdr:from>
    <xdr:to>
      <xdr:col>7</xdr:col>
      <xdr:colOff>566766</xdr:colOff>
      <xdr:row>61</xdr:row>
      <xdr:rowOff>71988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903" y="14299622"/>
          <a:ext cx="4579388" cy="9361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1826779</xdr:colOff>
      <xdr:row>105</xdr:row>
      <xdr:rowOff>115889</xdr:rowOff>
    </xdr:from>
    <xdr:to>
      <xdr:col>7</xdr:col>
      <xdr:colOff>376939</xdr:colOff>
      <xdr:row>109</xdr:row>
      <xdr:rowOff>77241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9699" y="26709689"/>
          <a:ext cx="3586980" cy="97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121</xdr:row>
      <xdr:rowOff>163752</xdr:rowOff>
    </xdr:from>
    <xdr:to>
      <xdr:col>9</xdr:col>
      <xdr:colOff>657225</xdr:colOff>
      <xdr:row>127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880398</xdr:colOff>
      <xdr:row>4</xdr:row>
      <xdr:rowOff>72279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141</xdr:row>
      <xdr:rowOff>105117</xdr:rowOff>
    </xdr:from>
    <xdr:to>
      <xdr:col>11</xdr:col>
      <xdr:colOff>0</xdr:colOff>
      <xdr:row>153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52</xdr:row>
      <xdr:rowOff>208266</xdr:rowOff>
    </xdr:from>
    <xdr:to>
      <xdr:col>10</xdr:col>
      <xdr:colOff>499109</xdr:colOff>
      <xdr:row>56</xdr:row>
      <xdr:rowOff>148571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100</xdr:row>
      <xdr:rowOff>247650</xdr:rowOff>
    </xdr:from>
    <xdr:to>
      <xdr:col>10</xdr:col>
      <xdr:colOff>575310</xdr:colOff>
      <xdr:row>104</xdr:row>
      <xdr:rowOff>192341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180</xdr:row>
      <xdr:rowOff>152400</xdr:rowOff>
    </xdr:from>
    <xdr:to>
      <xdr:col>10</xdr:col>
      <xdr:colOff>613410</xdr:colOff>
      <xdr:row>184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126</xdr:row>
      <xdr:rowOff>125729</xdr:rowOff>
    </xdr:from>
    <xdr:to>
      <xdr:col>10</xdr:col>
      <xdr:colOff>295275</xdr:colOff>
      <xdr:row>142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143</xdr:row>
      <xdr:rowOff>200025</xdr:rowOff>
    </xdr:from>
    <xdr:to>
      <xdr:col>11</xdr:col>
      <xdr:colOff>447675</xdr:colOff>
      <xdr:row>148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149</xdr:row>
      <xdr:rowOff>163224</xdr:rowOff>
    </xdr:from>
    <xdr:to>
      <xdr:col>10</xdr:col>
      <xdr:colOff>1009650</xdr:colOff>
      <xdr:row>154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94</xdr:row>
      <xdr:rowOff>163917</xdr:rowOff>
    </xdr:from>
    <xdr:to>
      <xdr:col>8</xdr:col>
      <xdr:colOff>645534</xdr:colOff>
      <xdr:row>98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129</xdr:row>
      <xdr:rowOff>203922</xdr:rowOff>
    </xdr:from>
    <xdr:to>
      <xdr:col>10</xdr:col>
      <xdr:colOff>707015</xdr:colOff>
      <xdr:row>134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377477</xdr:colOff>
      <xdr:row>4</xdr:row>
      <xdr:rowOff>148907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43</xdr:row>
      <xdr:rowOff>173182</xdr:rowOff>
    </xdr:from>
    <xdr:to>
      <xdr:col>6</xdr:col>
      <xdr:colOff>384346</xdr:colOff>
      <xdr:row>48</xdr:row>
      <xdr:rowOff>110574</xdr:rowOff>
    </xdr:to>
    <xdr:pic>
      <xdr:nvPicPr>
        <xdr:cNvPr id="6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81</xdr:row>
      <xdr:rowOff>121229</xdr:rowOff>
    </xdr:from>
    <xdr:to>
      <xdr:col>6</xdr:col>
      <xdr:colOff>453417</xdr:colOff>
      <xdr:row>85</xdr:row>
      <xdr:rowOff>149256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104</xdr:row>
      <xdr:rowOff>144462</xdr:rowOff>
    </xdr:from>
    <xdr:to>
      <xdr:col>8</xdr:col>
      <xdr:colOff>439736</xdr:colOff>
      <xdr:row>117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1782762</xdr:colOff>
      <xdr:row>99</xdr:row>
      <xdr:rowOff>182850</xdr:rowOff>
    </xdr:from>
    <xdr:to>
      <xdr:col>8</xdr:col>
      <xdr:colOff>304512</xdr:colOff>
      <xdr:row>107</xdr:row>
      <xdr:rowOff>142443</xdr:rowOff>
    </xdr:to>
    <xdr:sp macro="" textlink="">
      <xdr:nvSpPr>
        <xdr:cNvPr id="15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2068512" y="26452800"/>
          <a:ext cx="5017800" cy="1788393"/>
        </a:xfrm>
        <a:prstGeom prst="rect">
          <a:avLst/>
        </a:prstGeom>
        <a:solidFill>
          <a:schemeClr val="accen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DEPOT</a:t>
          </a:r>
          <a:r>
            <a:rPr lang="en-AU" sz="18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DETAILS </a:t>
          </a:r>
          <a:endParaRPr lang="en-AU" sz="1800">
            <a:effectLst/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92478</xdr:colOff>
      <xdr:row>38</xdr:row>
      <xdr:rowOff>134041</xdr:rowOff>
    </xdr:from>
    <xdr:to>
      <xdr:col>10</xdr:col>
      <xdr:colOff>377189</xdr:colOff>
      <xdr:row>42</xdr:row>
      <xdr:rowOff>185922</xdr:rowOff>
    </xdr:to>
    <xdr:pic>
      <xdr:nvPicPr>
        <xdr:cNvPr id="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78" y="10744891"/>
          <a:ext cx="10375496" cy="964376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77</xdr:row>
      <xdr:rowOff>33336</xdr:rowOff>
    </xdr:from>
    <xdr:to>
      <xdr:col>10</xdr:col>
      <xdr:colOff>461010</xdr:colOff>
      <xdr:row>80</xdr:row>
      <xdr:rowOff>224428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143</xdr:row>
      <xdr:rowOff>164522</xdr:rowOff>
    </xdr:from>
    <xdr:to>
      <xdr:col>10</xdr:col>
      <xdr:colOff>651510</xdr:colOff>
      <xdr:row>147</xdr:row>
      <xdr:rowOff>225181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102</xdr:row>
      <xdr:rowOff>53689</xdr:rowOff>
    </xdr:from>
    <xdr:to>
      <xdr:col>9</xdr:col>
      <xdr:colOff>813955</xdr:colOff>
      <xdr:row>107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797036</xdr:colOff>
      <xdr:row>4</xdr:row>
      <xdr:rowOff>263236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872196</xdr:colOff>
      <xdr:row>45</xdr:row>
      <xdr:rowOff>187411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7</xdr:col>
      <xdr:colOff>35034</xdr:colOff>
      <xdr:row>80</xdr:row>
      <xdr:rowOff>148763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90</xdr:row>
      <xdr:rowOff>182569</xdr:rowOff>
    </xdr:from>
    <xdr:to>
      <xdr:col>8</xdr:col>
      <xdr:colOff>457199</xdr:colOff>
      <xdr:row>97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90</xdr:row>
      <xdr:rowOff>141287</xdr:rowOff>
    </xdr:from>
    <xdr:to>
      <xdr:col>8</xdr:col>
      <xdr:colOff>303068</xdr:colOff>
      <xdr:row>94</xdr:row>
      <xdr:rowOff>0</xdr:rowOff>
    </xdr:to>
    <xdr:sp macro="" textlink="">
      <xdr:nvSpPr>
        <xdr:cNvPr id="5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95</xdr:row>
      <xdr:rowOff>39686</xdr:rowOff>
    </xdr:from>
    <xdr:to>
      <xdr:col>9</xdr:col>
      <xdr:colOff>142875</xdr:colOff>
      <xdr:row>103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10</xdr:col>
      <xdr:colOff>224790</xdr:colOff>
      <xdr:row>40</xdr:row>
      <xdr:rowOff>186298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262890</xdr:colOff>
      <xdr:row>75</xdr:row>
      <xdr:rowOff>148900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114</xdr:row>
      <xdr:rowOff>116371</xdr:rowOff>
    </xdr:from>
    <xdr:to>
      <xdr:col>10</xdr:col>
      <xdr:colOff>186689</xdr:colOff>
      <xdr:row>118</xdr:row>
      <xdr:rowOff>186670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9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2</xdr:col>
      <xdr:colOff>304800</xdr:colOff>
      <xdr:row>1</xdr:row>
      <xdr:rowOff>57150</xdr:rowOff>
    </xdr:from>
    <xdr:to>
      <xdr:col>7</xdr:col>
      <xdr:colOff>1470</xdr:colOff>
      <xdr:row>4</xdr:row>
      <xdr:rowOff>334327</xdr:rowOff>
    </xdr:to>
    <xdr:pic>
      <xdr:nvPicPr>
        <xdr:cNvPr id="10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85750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673705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9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8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2</xdr:col>
      <xdr:colOff>319521</xdr:colOff>
      <xdr:row>58</xdr:row>
      <xdr:rowOff>79665</xdr:rowOff>
    </xdr:from>
    <xdr:to>
      <xdr:col>7</xdr:col>
      <xdr:colOff>504825</xdr:colOff>
      <xdr:row>62</xdr:row>
      <xdr:rowOff>66675</xdr:rowOff>
    </xdr:to>
    <xdr:sp macro="" textlink="">
      <xdr:nvSpPr>
        <xdr:cNvPr id="4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2824596" y="15624465"/>
          <a:ext cx="4700154" cy="90141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SET PTY LTD: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EVANS STREET, PORT ADELAIDE 5015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10</xdr:col>
      <xdr:colOff>190499</xdr:colOff>
      <xdr:row>36</xdr:row>
      <xdr:rowOff>224866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10</xdr:col>
      <xdr:colOff>190499</xdr:colOff>
      <xdr:row>99</xdr:row>
      <xdr:rowOff>149039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2</xdr:col>
      <xdr:colOff>459270</xdr:colOff>
      <xdr:row>67</xdr:row>
      <xdr:rowOff>28712</xdr:rowOff>
    </xdr:from>
    <xdr:to>
      <xdr:col>7</xdr:col>
      <xdr:colOff>562747</xdr:colOff>
      <xdr:row>74</xdr:row>
      <xdr:rowOff>124393</xdr:rowOff>
    </xdr:to>
    <xdr:sp macro="" textlink="">
      <xdr:nvSpPr>
        <xdr:cNvPr id="6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964345" y="17621387"/>
          <a:ext cx="461832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1887682</xdr:colOff>
      <xdr:row>37</xdr:row>
      <xdr:rowOff>190500</xdr:rowOff>
    </xdr:from>
    <xdr:to>
      <xdr:col>7</xdr:col>
      <xdr:colOff>707996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8</xdr:col>
      <xdr:colOff>895350</xdr:colOff>
      <xdr:row>62</xdr:row>
      <xdr:rowOff>190499</xdr:rowOff>
    </xdr:to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7</xdr:col>
      <xdr:colOff>848451</xdr:colOff>
      <xdr:row>57</xdr:row>
      <xdr:rowOff>198440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  123 KURNALL RD	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10</xdr:col>
      <xdr:colOff>929640</xdr:colOff>
      <xdr:row>36</xdr:row>
      <xdr:rowOff>170629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10</xdr:col>
      <xdr:colOff>935354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8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2</xdr:col>
      <xdr:colOff>408709</xdr:colOff>
      <xdr:row>0</xdr:row>
      <xdr:rowOff>220807</xdr:rowOff>
    </xdr:from>
    <xdr:to>
      <xdr:col>7</xdr:col>
      <xdr:colOff>141574</xdr:colOff>
      <xdr:row>4</xdr:row>
      <xdr:rowOff>277004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12D9A22C-BABF-4669-B159-4DEDBD737B06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8484" y="220807"/>
          <a:ext cx="4325820" cy="10772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1"/>
  <sheetViews>
    <sheetView showGridLines="0" view="pageBreakPreview" zoomScaleNormal="100" zoomScaleSheetLayoutView="100" workbookViewId="0">
      <selection activeCell="B16" sqref="B16"/>
    </sheetView>
  </sheetViews>
  <sheetFormatPr defaultColWidth="8.7109375" defaultRowHeight="18" x14ac:dyDescent="0.25"/>
  <cols>
    <col min="1" max="1" width="7.5703125" style="13" customWidth="1"/>
    <col min="2" max="2" width="27.42578125" style="1" customWidth="1"/>
    <col min="3" max="3" width="8.5703125" style="1" bestFit="1" customWidth="1"/>
    <col min="4" max="4" width="15.5703125" style="1" customWidth="1"/>
    <col min="5" max="5" width="11.42578125" style="2" customWidth="1"/>
    <col min="6" max="6" width="13.140625" style="2" customWidth="1"/>
    <col min="7" max="7" width="13.85546875" style="2" customWidth="1"/>
    <col min="8" max="8" width="14.85546875" style="2" customWidth="1"/>
    <col min="9" max="9" width="13.7109375" style="2" customWidth="1"/>
    <col min="10" max="10" width="16.42578125" style="10" customWidth="1"/>
    <col min="11" max="11" width="12.7109375" style="3" customWidth="1"/>
    <col min="12" max="12" width="8.7109375" style="3" hidden="1" customWidth="1"/>
    <col min="13" max="13" width="3.7109375" style="3" hidden="1" customWidth="1"/>
    <col min="14" max="18" width="8.7109375" style="3" hidden="1" customWidth="1"/>
    <col min="19" max="20" width="8.7109375" style="3"/>
    <col min="21" max="21" width="25.5703125" style="3" customWidth="1"/>
    <col min="22" max="23" width="8.7109375" style="3"/>
    <col min="24" max="24" width="13.5703125" style="3" customWidth="1"/>
    <col min="25" max="25" width="11.140625" style="3" customWidth="1"/>
    <col min="26" max="26" width="12" style="3" customWidth="1"/>
    <col min="27" max="16383" width="8.7109375" style="3"/>
    <col min="16384" max="16384" width="8.7109375" style="3" bestFit="1"/>
  </cols>
  <sheetData>
    <row r="1" spans="1:18" x14ac:dyDescent="0.25">
      <c r="B1" s="6"/>
      <c r="C1" s="6"/>
      <c r="D1" s="6"/>
      <c r="E1" s="7"/>
      <c r="F1" s="7"/>
      <c r="G1" s="7"/>
      <c r="H1" s="7"/>
      <c r="I1" s="7"/>
    </row>
    <row r="2" spans="1:18" x14ac:dyDescent="0.25">
      <c r="B2" s="6"/>
      <c r="C2" s="6"/>
      <c r="D2" s="6"/>
      <c r="E2" s="7"/>
      <c r="F2" s="7"/>
      <c r="G2" s="7"/>
      <c r="H2" s="7"/>
      <c r="I2" s="7"/>
    </row>
    <row r="3" spans="1:18" x14ac:dyDescent="0.2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25">
      <c r="B4" s="6"/>
      <c r="C4" s="6"/>
      <c r="D4" s="6"/>
      <c r="E4" s="7"/>
      <c r="F4" s="7"/>
      <c r="G4" s="7"/>
      <c r="H4" s="7"/>
      <c r="I4" s="7"/>
    </row>
    <row r="5" spans="1:18" s="20" customFormat="1" ht="45" x14ac:dyDescent="0.25">
      <c r="A5" s="211" t="s">
        <v>0</v>
      </c>
      <c r="B5" s="211"/>
      <c r="C5" s="211"/>
      <c r="D5" s="211"/>
      <c r="E5" s="211"/>
      <c r="F5" s="211"/>
      <c r="G5" s="211"/>
      <c r="H5" s="211"/>
      <c r="I5" s="211"/>
    </row>
    <row r="6" spans="1:18" s="20" customFormat="1" ht="45" x14ac:dyDescent="0.25">
      <c r="A6" s="211" t="s">
        <v>1</v>
      </c>
      <c r="B6" s="211"/>
      <c r="C6" s="211"/>
      <c r="D6" s="211"/>
      <c r="E6" s="211"/>
      <c r="F6" s="211"/>
      <c r="G6" s="211"/>
      <c r="H6" s="211"/>
      <c r="I6" s="211"/>
      <c r="R6"/>
    </row>
    <row r="7" spans="1:18" s="4" customFormat="1" ht="34.5" x14ac:dyDescent="0.25">
      <c r="A7" s="212" t="s">
        <v>131</v>
      </c>
      <c r="B7" s="212"/>
      <c r="C7" s="212"/>
      <c r="D7" s="212"/>
      <c r="E7" s="212"/>
      <c r="F7" s="212"/>
      <c r="G7" s="212"/>
      <c r="H7" s="212"/>
      <c r="I7" s="212"/>
      <c r="J7" s="89"/>
    </row>
    <row r="8" spans="1:18" s="4" customFormat="1" ht="34.5" hidden="1" x14ac:dyDescent="0.25">
      <c r="A8" s="76"/>
      <c r="B8" s="76"/>
      <c r="C8" s="76"/>
      <c r="D8" s="76"/>
      <c r="E8" s="76"/>
      <c r="F8" s="76"/>
      <c r="G8" s="76"/>
      <c r="H8" s="76"/>
      <c r="I8" s="76"/>
      <c r="J8" s="89"/>
    </row>
    <row r="9" spans="1:18" s="4" customFormat="1" ht="32.85" hidden="1" customHeight="1" x14ac:dyDescent="0.45">
      <c r="A9" s="76"/>
      <c r="B9" s="225" t="s">
        <v>57</v>
      </c>
      <c r="C9" s="225"/>
      <c r="D9" s="225"/>
      <c r="E9" s="225"/>
      <c r="F9" s="225"/>
      <c r="G9" s="225"/>
      <c r="H9" s="76"/>
      <c r="I9" s="76"/>
      <c r="J9" s="89"/>
    </row>
    <row r="10" spans="1:18" s="4" customFormat="1" ht="34.5" hidden="1" x14ac:dyDescent="0.25">
      <c r="A10" s="76"/>
      <c r="B10" s="226" t="s">
        <v>3</v>
      </c>
      <c r="C10" s="228" t="s">
        <v>4</v>
      </c>
      <c r="D10" s="85"/>
      <c r="E10" s="216" t="s">
        <v>5</v>
      </c>
      <c r="F10" s="230" t="s">
        <v>6</v>
      </c>
      <c r="G10" s="232" t="s">
        <v>58</v>
      </c>
      <c r="H10" s="76"/>
      <c r="I10" s="76"/>
      <c r="J10" s="89"/>
    </row>
    <row r="11" spans="1:18" s="4" customFormat="1" ht="5.45" hidden="1" customHeight="1" x14ac:dyDescent="0.25">
      <c r="A11" s="76"/>
      <c r="B11" s="227"/>
      <c r="C11" s="229"/>
      <c r="D11" s="88"/>
      <c r="E11" s="217"/>
      <c r="F11" s="231"/>
      <c r="G11" s="233"/>
      <c r="H11" s="76"/>
      <c r="I11" s="76"/>
      <c r="J11" s="89"/>
    </row>
    <row r="12" spans="1:18" s="4" customFormat="1" ht="19.149999999999999" hidden="1" customHeight="1" x14ac:dyDescent="0.3">
      <c r="A12" s="76"/>
      <c r="B12" s="127" t="s">
        <v>47</v>
      </c>
      <c r="C12" s="128" t="s">
        <v>60</v>
      </c>
      <c r="D12" s="158"/>
      <c r="E12" s="129">
        <v>45484</v>
      </c>
      <c r="F12" s="129">
        <v>45491</v>
      </c>
      <c r="G12" s="130">
        <v>45511</v>
      </c>
      <c r="H12" s="76"/>
      <c r="I12" s="76"/>
      <c r="J12" s="89"/>
    </row>
    <row r="13" spans="1:18" s="4" customFormat="1" ht="19.899999999999999" customHeight="1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89"/>
    </row>
    <row r="14" spans="1:18" s="4" customFormat="1" ht="18" customHeight="1" x14ac:dyDescent="0.25">
      <c r="A14" s="76"/>
      <c r="B14" s="76"/>
      <c r="C14" s="76"/>
      <c r="D14" s="76"/>
      <c r="E14" s="76"/>
      <c r="F14" s="76"/>
      <c r="G14" s="76"/>
      <c r="H14" s="76"/>
      <c r="I14" s="76"/>
      <c r="J14" s="89"/>
    </row>
    <row r="15" spans="1:18" ht="33" customHeight="1" thickBot="1" x14ac:dyDescent="0.55000000000000004">
      <c r="B15" s="199" t="s">
        <v>2</v>
      </c>
      <c r="C15" s="199"/>
      <c r="D15" s="199"/>
      <c r="E15" s="199"/>
      <c r="F15" s="199"/>
      <c r="G15" s="199"/>
      <c r="H15" s="199"/>
      <c r="I15" s="11"/>
    </row>
    <row r="16" spans="1:18" ht="44.25" customHeight="1" thickBot="1" x14ac:dyDescent="0.3">
      <c r="B16" s="180" t="s">
        <v>3</v>
      </c>
      <c r="C16" s="172" t="s">
        <v>4</v>
      </c>
      <c r="D16" s="172" t="s">
        <v>79</v>
      </c>
      <c r="E16" s="172" t="s">
        <v>82</v>
      </c>
      <c r="F16" s="167" t="s">
        <v>86</v>
      </c>
      <c r="G16" s="173" t="s">
        <v>6</v>
      </c>
      <c r="H16" s="175" t="s">
        <v>7</v>
      </c>
      <c r="I16" s="175" t="s">
        <v>50</v>
      </c>
      <c r="J16" s="175" t="s">
        <v>68</v>
      </c>
      <c r="K16" s="167" t="s">
        <v>55</v>
      </c>
      <c r="L16" s="176" t="s">
        <v>61</v>
      </c>
      <c r="M16" s="149"/>
    </row>
    <row r="17" spans="1:25" s="14" customFormat="1" ht="18.75" x14ac:dyDescent="0.25">
      <c r="A17" s="69"/>
      <c r="B17" s="95" t="s">
        <v>80</v>
      </c>
      <c r="C17" s="144" t="s">
        <v>91</v>
      </c>
      <c r="D17" s="142">
        <v>45917</v>
      </c>
      <c r="E17" s="142">
        <f t="shared" ref="E17:E22" si="0">F17</f>
        <v>45922</v>
      </c>
      <c r="F17" s="142">
        <v>45922</v>
      </c>
      <c r="G17" s="142">
        <v>45928</v>
      </c>
      <c r="H17" s="142">
        <v>45945</v>
      </c>
      <c r="I17" s="142">
        <f t="shared" ref="I17:I22" si="1">(G17+28)</f>
        <v>45956</v>
      </c>
      <c r="J17" s="142">
        <f t="shared" ref="J17:J22" si="2">G17+30</f>
        <v>45958</v>
      </c>
      <c r="K17" s="142">
        <f t="shared" ref="K17:K23" si="3">(G17+30)</f>
        <v>45958</v>
      </c>
      <c r="L17" s="143">
        <f t="shared" ref="L17:L22" si="4">(H17+28)</f>
        <v>45973</v>
      </c>
      <c r="M17" s="137"/>
    </row>
    <row r="18" spans="1:25" s="14" customFormat="1" ht="18.75" x14ac:dyDescent="0.25">
      <c r="A18" s="69"/>
      <c r="B18" s="95" t="s">
        <v>110</v>
      </c>
      <c r="C18" s="144" t="s">
        <v>111</v>
      </c>
      <c r="D18" s="142">
        <v>45923</v>
      </c>
      <c r="E18" s="142">
        <f t="shared" si="0"/>
        <v>45930</v>
      </c>
      <c r="F18" s="142">
        <v>45930</v>
      </c>
      <c r="G18" s="142">
        <v>45935</v>
      </c>
      <c r="H18" s="142">
        <v>45952</v>
      </c>
      <c r="I18" s="142">
        <f t="shared" si="1"/>
        <v>45963</v>
      </c>
      <c r="J18" s="142">
        <f t="shared" si="2"/>
        <v>45965</v>
      </c>
      <c r="K18" s="142">
        <f t="shared" si="3"/>
        <v>45965</v>
      </c>
      <c r="L18" s="96">
        <f t="shared" si="4"/>
        <v>45980</v>
      </c>
      <c r="M18" s="137"/>
    </row>
    <row r="19" spans="1:25" s="14" customFormat="1" ht="19.5" customHeight="1" x14ac:dyDescent="0.25">
      <c r="A19" s="69"/>
      <c r="B19" s="95" t="s">
        <v>102</v>
      </c>
      <c r="C19" s="144" t="s">
        <v>103</v>
      </c>
      <c r="D19" s="142">
        <v>45932</v>
      </c>
      <c r="E19" s="142">
        <f t="shared" si="0"/>
        <v>45937</v>
      </c>
      <c r="F19" s="142">
        <v>45937</v>
      </c>
      <c r="G19" s="142">
        <v>45942</v>
      </c>
      <c r="H19" s="142">
        <v>45959</v>
      </c>
      <c r="I19" s="142">
        <f t="shared" si="1"/>
        <v>45970</v>
      </c>
      <c r="J19" s="142">
        <f t="shared" si="2"/>
        <v>45972</v>
      </c>
      <c r="K19" s="142">
        <f t="shared" si="3"/>
        <v>45972</v>
      </c>
      <c r="L19" s="96">
        <f t="shared" si="4"/>
        <v>45987</v>
      </c>
      <c r="M19" s="137"/>
      <c r="N19"/>
    </row>
    <row r="20" spans="1:25" s="14" customFormat="1" ht="19.5" customHeight="1" x14ac:dyDescent="0.25">
      <c r="A20" s="69"/>
      <c r="B20" s="95" t="s">
        <v>73</v>
      </c>
      <c r="C20" s="144" t="s">
        <v>107</v>
      </c>
      <c r="D20" s="142">
        <v>45937</v>
      </c>
      <c r="E20" s="142">
        <f t="shared" si="0"/>
        <v>45940</v>
      </c>
      <c r="F20" s="142">
        <v>45940</v>
      </c>
      <c r="G20" s="142">
        <v>45949</v>
      </c>
      <c r="H20" s="142">
        <v>45966</v>
      </c>
      <c r="I20" s="142">
        <f t="shared" si="1"/>
        <v>45977</v>
      </c>
      <c r="J20" s="142">
        <f t="shared" si="2"/>
        <v>45979</v>
      </c>
      <c r="K20" s="142">
        <f t="shared" si="3"/>
        <v>45979</v>
      </c>
      <c r="L20" s="96">
        <f t="shared" si="4"/>
        <v>45994</v>
      </c>
      <c r="M20" s="137"/>
    </row>
    <row r="21" spans="1:25" s="14" customFormat="1" ht="19.5" customHeight="1" x14ac:dyDescent="0.25">
      <c r="A21" s="69"/>
      <c r="B21" s="95" t="s">
        <v>87</v>
      </c>
      <c r="C21" s="144" t="s">
        <v>114</v>
      </c>
      <c r="D21" s="142">
        <v>45944</v>
      </c>
      <c r="E21" s="142">
        <f t="shared" si="0"/>
        <v>45947</v>
      </c>
      <c r="F21" s="142">
        <v>45947</v>
      </c>
      <c r="G21" s="142">
        <v>45956</v>
      </c>
      <c r="H21" s="142">
        <v>45973</v>
      </c>
      <c r="I21" s="142">
        <f t="shared" si="1"/>
        <v>45984</v>
      </c>
      <c r="J21" s="142">
        <f t="shared" si="2"/>
        <v>45986</v>
      </c>
      <c r="K21" s="142">
        <f t="shared" si="3"/>
        <v>45986</v>
      </c>
      <c r="L21" s="96">
        <f t="shared" si="4"/>
        <v>46001</v>
      </c>
      <c r="M21" s="137"/>
    </row>
    <row r="22" spans="1:25" s="14" customFormat="1" ht="19.5" customHeight="1" x14ac:dyDescent="0.25">
      <c r="A22" s="69"/>
      <c r="B22" s="95" t="s">
        <v>96</v>
      </c>
      <c r="C22" s="144" t="s">
        <v>124</v>
      </c>
      <c r="D22" s="142">
        <v>45958</v>
      </c>
      <c r="E22" s="142">
        <f t="shared" si="0"/>
        <v>45961</v>
      </c>
      <c r="F22" s="142">
        <v>45961</v>
      </c>
      <c r="G22" s="142">
        <v>45970</v>
      </c>
      <c r="H22" s="142">
        <v>45987</v>
      </c>
      <c r="I22" s="142">
        <f t="shared" si="1"/>
        <v>45998</v>
      </c>
      <c r="J22" s="142">
        <f t="shared" si="2"/>
        <v>46000</v>
      </c>
      <c r="K22" s="142">
        <f t="shared" si="3"/>
        <v>46000</v>
      </c>
      <c r="L22" s="96">
        <f t="shared" si="4"/>
        <v>46015</v>
      </c>
      <c r="M22" s="137"/>
      <c r="Y22"/>
    </row>
    <row r="23" spans="1:25" s="14" customFormat="1" ht="19.5" customHeight="1" thickBot="1" x14ac:dyDescent="0.3">
      <c r="A23" s="69"/>
      <c r="B23" s="97" t="s">
        <v>80</v>
      </c>
      <c r="C23" s="98" t="s">
        <v>136</v>
      </c>
      <c r="D23" s="99">
        <v>45967</v>
      </c>
      <c r="E23" s="99">
        <f>F23</f>
        <v>45972</v>
      </c>
      <c r="F23" s="99">
        <v>45972</v>
      </c>
      <c r="G23" s="99">
        <v>45977</v>
      </c>
      <c r="H23" s="99">
        <v>45994</v>
      </c>
      <c r="I23" s="99">
        <f t="shared" ref="I23" si="5">(G23+28)</f>
        <v>46005</v>
      </c>
      <c r="J23" s="99">
        <f t="shared" ref="J23" si="6">G23+30</f>
        <v>46007</v>
      </c>
      <c r="K23" s="99">
        <f t="shared" si="3"/>
        <v>46007</v>
      </c>
      <c r="L23" s="100">
        <f t="shared" ref="L23" si="7">(H23+28)</f>
        <v>46022</v>
      </c>
      <c r="M23" s="137"/>
    </row>
    <row r="24" spans="1:25" s="14" customFormat="1" ht="19.5" hidden="1" customHeight="1" thickBot="1" x14ac:dyDescent="0.3">
      <c r="A24" s="69"/>
      <c r="B24" s="97"/>
      <c r="C24" s="98"/>
      <c r="D24" s="159"/>
      <c r="E24" s="99"/>
      <c r="F24" s="99"/>
      <c r="G24" s="99"/>
      <c r="H24" s="100">
        <f t="shared" ref="H24" si="8">(G24+1)</f>
        <v>1</v>
      </c>
      <c r="I24" s="91"/>
      <c r="J24" s="13"/>
    </row>
    <row r="25" spans="1:25" x14ac:dyDescent="0.2">
      <c r="B25" s="11"/>
      <c r="C25" s="11"/>
      <c r="D25" s="160"/>
      <c r="E25" s="11"/>
      <c r="F25" s="11"/>
      <c r="G25" s="11"/>
      <c r="H25" s="11"/>
      <c r="I25" s="11"/>
    </row>
    <row r="26" spans="1:25" x14ac:dyDescent="0.2">
      <c r="B26" s="11"/>
      <c r="C26" s="11"/>
      <c r="D26" s="160"/>
      <c r="E26" s="11"/>
      <c r="F26" s="11"/>
      <c r="G26" s="11"/>
      <c r="H26" s="11"/>
      <c r="I26" s="11"/>
    </row>
    <row r="27" spans="1:25" ht="32.25" thickBot="1" x14ac:dyDescent="0.55000000000000004">
      <c r="B27" s="199" t="s">
        <v>8</v>
      </c>
      <c r="C27" s="199"/>
      <c r="D27" s="199"/>
      <c r="E27" s="199"/>
      <c r="F27" s="199"/>
      <c r="G27" s="199"/>
      <c r="H27" s="11"/>
      <c r="I27" s="11"/>
    </row>
    <row r="28" spans="1:25" ht="23.45" customHeight="1" x14ac:dyDescent="0.25">
      <c r="B28" s="200" t="s">
        <v>3</v>
      </c>
      <c r="C28" s="213" t="s">
        <v>4</v>
      </c>
      <c r="D28" s="234" t="s">
        <v>85</v>
      </c>
      <c r="E28" s="204" t="s">
        <v>5</v>
      </c>
      <c r="F28" s="207" t="s">
        <v>6</v>
      </c>
      <c r="G28" s="194" t="s">
        <v>9</v>
      </c>
      <c r="H28" s="193"/>
      <c r="I28" s="215"/>
    </row>
    <row r="29" spans="1:25" ht="18.600000000000001" customHeight="1" thickBot="1" x14ac:dyDescent="0.3">
      <c r="B29" s="201"/>
      <c r="C29" s="214"/>
      <c r="D29" s="235"/>
      <c r="E29" s="205"/>
      <c r="F29" s="208"/>
      <c r="G29" s="195"/>
      <c r="H29" s="193"/>
      <c r="I29" s="215"/>
    </row>
    <row r="30" spans="1:25" ht="18.75" customHeight="1" x14ac:dyDescent="0.3">
      <c r="B30" s="25" t="s">
        <v>98</v>
      </c>
      <c r="C30" s="83" t="s">
        <v>99</v>
      </c>
      <c r="D30" s="33">
        <f>E30</f>
        <v>45912</v>
      </c>
      <c r="E30" s="33">
        <v>45912</v>
      </c>
      <c r="F30" s="33">
        <v>45919</v>
      </c>
      <c r="G30" s="30">
        <v>45931</v>
      </c>
      <c r="H30" s="138"/>
      <c r="I30" s="86"/>
    </row>
    <row r="31" spans="1:25" ht="18.75" customHeight="1" x14ac:dyDescent="0.3">
      <c r="B31" s="25" t="s">
        <v>127</v>
      </c>
      <c r="C31" s="83" t="s">
        <v>128</v>
      </c>
      <c r="D31" s="33">
        <f>E31</f>
        <v>45922</v>
      </c>
      <c r="E31" s="33">
        <v>45922</v>
      </c>
      <c r="F31" s="33">
        <v>45929</v>
      </c>
      <c r="G31" s="30">
        <v>45949</v>
      </c>
      <c r="H31" s="138"/>
      <c r="I31" s="86"/>
    </row>
    <row r="32" spans="1:25" ht="19.5" customHeight="1" x14ac:dyDescent="0.3">
      <c r="A32" s="73"/>
      <c r="B32" s="25" t="s">
        <v>112</v>
      </c>
      <c r="C32" s="83" t="s">
        <v>113</v>
      </c>
      <c r="D32" s="33">
        <f>E32</f>
        <v>45930</v>
      </c>
      <c r="E32" s="33">
        <v>45930</v>
      </c>
      <c r="F32" s="33">
        <v>45937</v>
      </c>
      <c r="G32" s="30">
        <v>45956</v>
      </c>
      <c r="H32" s="138"/>
      <c r="I32" s="91"/>
    </row>
    <row r="33" spans="1:26" ht="19.5" customHeight="1" thickBot="1" x14ac:dyDescent="0.35">
      <c r="A33" s="73"/>
      <c r="B33" s="26" t="s">
        <v>98</v>
      </c>
      <c r="C33" s="27" t="s">
        <v>121</v>
      </c>
      <c r="D33" s="28">
        <v>45944</v>
      </c>
      <c r="E33" s="28">
        <v>45944</v>
      </c>
      <c r="F33" s="28">
        <v>45950</v>
      </c>
      <c r="G33" s="31">
        <v>45956</v>
      </c>
      <c r="H33" s="138"/>
      <c r="I33" s="91"/>
    </row>
    <row r="34" spans="1:26" x14ac:dyDescent="0.25">
      <c r="B34" s="198"/>
      <c r="C34" s="198"/>
      <c r="D34" s="198"/>
      <c r="E34" s="198"/>
      <c r="F34" s="198"/>
      <c r="G34" s="198"/>
      <c r="H34" s="198"/>
      <c r="I34" s="23"/>
    </row>
    <row r="35" spans="1:26" ht="25.5" customHeight="1" thickBot="1" x14ac:dyDescent="0.55000000000000004">
      <c r="B35" s="199" t="s">
        <v>10</v>
      </c>
      <c r="C35" s="199"/>
      <c r="D35" s="199"/>
      <c r="E35" s="199"/>
      <c r="F35" s="199"/>
      <c r="G35" s="199"/>
      <c r="H35" s="11"/>
      <c r="I35" s="8"/>
      <c r="T35" s="33"/>
    </row>
    <row r="36" spans="1:26" ht="12.75" customHeight="1" x14ac:dyDescent="0.25">
      <c r="B36" s="200" t="s">
        <v>3</v>
      </c>
      <c r="C36" s="213" t="s">
        <v>4</v>
      </c>
      <c r="D36" s="174" t="s">
        <v>81</v>
      </c>
      <c r="E36" s="204" t="s">
        <v>5</v>
      </c>
      <c r="F36" s="207" t="s">
        <v>6</v>
      </c>
      <c r="G36" s="194" t="s">
        <v>11</v>
      </c>
      <c r="H36" s="193"/>
      <c r="I36" s="222"/>
      <c r="U36" s="223"/>
      <c r="V36" s="224"/>
      <c r="W36" s="147"/>
      <c r="X36" s="220"/>
      <c r="Y36" s="218"/>
      <c r="Z36" s="220"/>
    </row>
    <row r="37" spans="1:26" ht="24.75" customHeight="1" thickBot="1" x14ac:dyDescent="0.3">
      <c r="B37" s="201"/>
      <c r="C37" s="214"/>
      <c r="D37" s="177" t="s">
        <v>32</v>
      </c>
      <c r="E37" s="205"/>
      <c r="F37" s="208"/>
      <c r="G37" s="195"/>
      <c r="H37" s="193"/>
      <c r="I37" s="222"/>
      <c r="U37" s="223"/>
      <c r="V37" s="223"/>
      <c r="W37" s="146"/>
      <c r="X37" s="220"/>
      <c r="Y37" s="219"/>
      <c r="Z37" s="221"/>
    </row>
    <row r="38" spans="1:26" ht="18.75" x14ac:dyDescent="0.3">
      <c r="B38" s="25" t="s">
        <v>115</v>
      </c>
      <c r="C38" s="83" t="s">
        <v>116</v>
      </c>
      <c r="D38" s="33">
        <f>E38</f>
        <v>45912</v>
      </c>
      <c r="E38" s="33">
        <v>45912</v>
      </c>
      <c r="F38" s="33">
        <v>45924</v>
      </c>
      <c r="G38" s="30">
        <v>45939</v>
      </c>
      <c r="H38" s="138"/>
      <c r="I38" s="91"/>
      <c r="U38" s="148"/>
      <c r="V38" s="83"/>
      <c r="W38" s="83"/>
      <c r="X38" s="33"/>
      <c r="Y38" s="33"/>
      <c r="Z38" s="33"/>
    </row>
    <row r="39" spans="1:26" ht="18.75" x14ac:dyDescent="0.3">
      <c r="B39" s="25" t="s">
        <v>92</v>
      </c>
      <c r="C39" s="83" t="s">
        <v>117</v>
      </c>
      <c r="D39" s="33">
        <f>E39</f>
        <v>45925</v>
      </c>
      <c r="E39" s="33">
        <v>45925</v>
      </c>
      <c r="F39" s="33">
        <v>45932</v>
      </c>
      <c r="G39" s="30">
        <v>45953</v>
      </c>
      <c r="H39" s="138"/>
      <c r="I39" s="91"/>
      <c r="J39"/>
      <c r="U39" s="148"/>
      <c r="V39" s="83"/>
      <c r="W39" s="83"/>
      <c r="X39" s="33"/>
      <c r="Y39" s="33"/>
      <c r="Z39" s="33"/>
    </row>
    <row r="40" spans="1:26" ht="19.5" customHeight="1" thickBot="1" x14ac:dyDescent="0.35">
      <c r="B40" s="26" t="s">
        <v>93</v>
      </c>
      <c r="C40" s="27" t="s">
        <v>122</v>
      </c>
      <c r="D40" s="28">
        <f>E40</f>
        <v>45939</v>
      </c>
      <c r="E40" s="28">
        <v>45939</v>
      </c>
      <c r="F40" s="28">
        <v>45946</v>
      </c>
      <c r="G40" s="31">
        <v>45967</v>
      </c>
      <c r="H40" s="138"/>
      <c r="I40" s="91"/>
      <c r="U40" s="148"/>
      <c r="V40" s="83"/>
      <c r="W40" s="83"/>
      <c r="X40" s="33"/>
      <c r="Y40" s="33"/>
      <c r="Z40" s="33"/>
    </row>
    <row r="41" spans="1:26" ht="18" customHeight="1" x14ac:dyDescent="0.3">
      <c r="B41" s="67"/>
      <c r="C41" s="41"/>
      <c r="D41" s="62"/>
      <c r="E41" s="43"/>
      <c r="F41" s="43"/>
      <c r="G41" s="43"/>
      <c r="H41" s="68"/>
      <c r="I41" s="8"/>
      <c r="U41" s="148"/>
      <c r="V41" s="83"/>
      <c r="W41" s="83"/>
      <c r="X41" s="33"/>
      <c r="Y41" s="33"/>
      <c r="Z41" s="33"/>
    </row>
    <row r="42" spans="1:26" ht="37.5" customHeight="1" thickBot="1" x14ac:dyDescent="0.55000000000000004">
      <c r="B42" s="199" t="s">
        <v>12</v>
      </c>
      <c r="C42" s="199"/>
      <c r="D42" s="199"/>
      <c r="E42" s="199"/>
      <c r="F42" s="199"/>
      <c r="G42" s="199"/>
      <c r="H42" s="11"/>
      <c r="I42" s="8"/>
      <c r="U42" s="148"/>
      <c r="V42" s="83"/>
      <c r="W42" s="83"/>
      <c r="X42" s="33"/>
      <c r="Y42" s="33"/>
      <c r="Z42" s="33"/>
    </row>
    <row r="43" spans="1:26" ht="17.25" customHeight="1" x14ac:dyDescent="0.3">
      <c r="B43" s="200" t="s">
        <v>3</v>
      </c>
      <c r="C43" s="202" t="s">
        <v>4</v>
      </c>
      <c r="D43" s="178" t="s">
        <v>81</v>
      </c>
      <c r="E43" s="204" t="s">
        <v>5</v>
      </c>
      <c r="F43" s="207" t="s">
        <v>6</v>
      </c>
      <c r="G43" s="194" t="s">
        <v>13</v>
      </c>
      <c r="H43" s="193"/>
      <c r="I43" s="222"/>
      <c r="U43" s="148"/>
      <c r="V43" s="83"/>
      <c r="W43" s="83"/>
      <c r="X43" s="33"/>
      <c r="Y43" s="33"/>
      <c r="Z43" s="33"/>
    </row>
    <row r="44" spans="1:26" ht="19.5" thickBot="1" x14ac:dyDescent="0.35">
      <c r="B44" s="201"/>
      <c r="C44" s="203"/>
      <c r="D44" s="179" t="s">
        <v>32</v>
      </c>
      <c r="E44" s="205"/>
      <c r="F44" s="208"/>
      <c r="G44" s="195"/>
      <c r="H44" s="193"/>
      <c r="I44" s="222"/>
      <c r="U44" s="148"/>
      <c r="V44" s="83"/>
      <c r="W44" s="83"/>
      <c r="X44" s="33"/>
      <c r="Y44" s="33"/>
      <c r="Z44" s="33"/>
    </row>
    <row r="45" spans="1:26" ht="18.75" x14ac:dyDescent="0.3">
      <c r="B45" s="25" t="str">
        <f t="shared" ref="B45:C50" si="9">B66</f>
        <v>OOCL HOUSTON</v>
      </c>
      <c r="C45" s="131" t="str">
        <f t="shared" si="9"/>
        <v>211N</v>
      </c>
      <c r="D45" s="33">
        <f>E45</f>
        <v>45916</v>
      </c>
      <c r="E45" s="33">
        <f t="shared" ref="E45:F50" si="10">E66</f>
        <v>45916</v>
      </c>
      <c r="F45" s="33">
        <f t="shared" si="10"/>
        <v>45924</v>
      </c>
      <c r="G45" s="30">
        <f>F45+16</f>
        <v>45940</v>
      </c>
      <c r="H45" s="138"/>
      <c r="I45" s="110"/>
      <c r="U45" s="148"/>
      <c r="V45" s="83"/>
      <c r="W45" s="83"/>
      <c r="X45" s="33"/>
      <c r="Y45" s="33"/>
      <c r="Z45" s="33"/>
    </row>
    <row r="46" spans="1:26" ht="19.350000000000001" customHeight="1" x14ac:dyDescent="0.3">
      <c r="B46" s="25" t="str">
        <f>B67</f>
        <v>KOTA LUMAYAN</v>
      </c>
      <c r="C46" s="131" t="str">
        <f t="shared" si="9"/>
        <v>183N</v>
      </c>
      <c r="D46" s="33">
        <f>E46</f>
        <v>45925</v>
      </c>
      <c r="E46" s="33">
        <f t="shared" si="10"/>
        <v>45925</v>
      </c>
      <c r="F46" s="33">
        <f t="shared" si="10"/>
        <v>45934</v>
      </c>
      <c r="G46" s="30">
        <f>F46+16</f>
        <v>45950</v>
      </c>
      <c r="H46" s="138"/>
      <c r="I46" s="91"/>
    </row>
    <row r="47" spans="1:26" ht="19.350000000000001" customHeight="1" x14ac:dyDescent="0.3">
      <c r="B47" s="25" t="str">
        <f t="shared" si="9"/>
        <v>OOCL PANAMA</v>
      </c>
      <c r="C47" s="131" t="str">
        <f t="shared" si="9"/>
        <v>327N</v>
      </c>
      <c r="D47" s="33">
        <f t="shared" ref="D47" si="11">E47</f>
        <v>45936</v>
      </c>
      <c r="E47" s="33">
        <f t="shared" si="10"/>
        <v>45936</v>
      </c>
      <c r="F47" s="33">
        <f t="shared" si="10"/>
        <v>45943</v>
      </c>
      <c r="G47" s="30">
        <f t="shared" ref="G47:G50" si="12">F47+16</f>
        <v>45959</v>
      </c>
      <c r="H47" s="138"/>
      <c r="I47" s="91"/>
    </row>
    <row r="48" spans="1:26" ht="19.350000000000001" customHeight="1" x14ac:dyDescent="0.3">
      <c r="B48" s="25" t="str">
        <f t="shared" si="9"/>
        <v>KOTA LAMBAI</v>
      </c>
      <c r="C48" s="131" t="str">
        <f t="shared" si="9"/>
        <v>181N</v>
      </c>
      <c r="D48" s="33">
        <f>E48</f>
        <v>45943</v>
      </c>
      <c r="E48" s="33">
        <f t="shared" si="10"/>
        <v>45943</v>
      </c>
      <c r="F48" s="33">
        <f t="shared" si="10"/>
        <v>45949</v>
      </c>
      <c r="G48" s="30">
        <f t="shared" si="12"/>
        <v>45965</v>
      </c>
      <c r="H48" s="138"/>
      <c r="I48" s="91"/>
    </row>
    <row r="49" spans="2:11" ht="19.5" customHeight="1" x14ac:dyDescent="0.3">
      <c r="B49" s="25" t="str">
        <f t="shared" si="9"/>
        <v>OOCL CHICAGO</v>
      </c>
      <c r="C49" s="131" t="str">
        <f t="shared" si="9"/>
        <v>114N</v>
      </c>
      <c r="D49" s="33">
        <f>E49</f>
        <v>45951</v>
      </c>
      <c r="E49" s="33">
        <f t="shared" si="10"/>
        <v>45951</v>
      </c>
      <c r="F49" s="33">
        <f t="shared" si="10"/>
        <v>45957</v>
      </c>
      <c r="G49" s="30">
        <f t="shared" si="12"/>
        <v>45973</v>
      </c>
      <c r="H49" s="138"/>
      <c r="I49" s="91"/>
    </row>
    <row r="50" spans="2:11" ht="19.5" customHeight="1" thickBot="1" x14ac:dyDescent="0.35">
      <c r="B50" s="26" t="str">
        <f t="shared" si="9"/>
        <v>JOGELA</v>
      </c>
      <c r="C50" s="132" t="str">
        <f t="shared" si="9"/>
        <v>208N</v>
      </c>
      <c r="D50" s="28">
        <f>E50</f>
        <v>45958</v>
      </c>
      <c r="E50" s="28">
        <f t="shared" si="10"/>
        <v>45958</v>
      </c>
      <c r="F50" s="28">
        <f t="shared" si="10"/>
        <v>45964</v>
      </c>
      <c r="G50" s="31">
        <f t="shared" si="12"/>
        <v>45980</v>
      </c>
      <c r="H50" s="138"/>
      <c r="I50" s="91"/>
    </row>
    <row r="51" spans="2:11" ht="19.5" customHeight="1" x14ac:dyDescent="0.25">
      <c r="B51" s="91"/>
      <c r="C51" s="91"/>
      <c r="D51" s="161"/>
      <c r="E51" s="10"/>
      <c r="F51" s="3"/>
      <c r="G51" s="3"/>
      <c r="H51" s="3"/>
      <c r="I51" s="3"/>
    </row>
    <row r="52" spans="2:11" ht="19.5" customHeight="1" x14ac:dyDescent="0.3">
      <c r="B52" s="35"/>
      <c r="C52" s="36"/>
      <c r="D52" s="162"/>
      <c r="E52" s="24"/>
      <c r="F52" s="24"/>
      <c r="G52" s="24"/>
      <c r="H52" s="91"/>
      <c r="I52" s="91"/>
    </row>
    <row r="53" spans="2:11" ht="18.75" x14ac:dyDescent="0.3">
      <c r="B53" s="35"/>
      <c r="C53" s="36"/>
      <c r="D53" s="162"/>
      <c r="E53" s="24"/>
      <c r="F53" s="24"/>
      <c r="G53" s="24"/>
      <c r="H53" s="24"/>
      <c r="I53" s="8"/>
    </row>
    <row r="54" spans="2:11" ht="18.75" x14ac:dyDescent="0.3">
      <c r="B54" s="35"/>
      <c r="C54" s="36"/>
      <c r="D54" s="162"/>
      <c r="E54" s="24"/>
      <c r="F54" s="24"/>
      <c r="G54" s="24"/>
      <c r="H54" s="24"/>
      <c r="I54" s="8"/>
    </row>
    <row r="55" spans="2:11" ht="18.75" x14ac:dyDescent="0.3">
      <c r="B55" s="35"/>
      <c r="C55" s="36"/>
      <c r="D55" s="162"/>
      <c r="E55" s="24"/>
      <c r="F55" s="24"/>
      <c r="G55" s="24"/>
      <c r="H55" s="24"/>
      <c r="I55" s="8"/>
    </row>
    <row r="56" spans="2:11" ht="18.75" x14ac:dyDescent="0.3">
      <c r="B56" s="35"/>
      <c r="C56" s="36"/>
      <c r="D56" s="162"/>
      <c r="E56" s="24"/>
      <c r="F56" s="24"/>
      <c r="G56" s="24"/>
      <c r="H56" s="24"/>
      <c r="I56" s="8"/>
    </row>
    <row r="57" spans="2:11" ht="18.75" x14ac:dyDescent="0.3">
      <c r="B57" s="35"/>
      <c r="C57" s="36"/>
      <c r="D57" s="162"/>
      <c r="E57" s="24"/>
      <c r="F57" s="24"/>
      <c r="G57" s="24"/>
      <c r="H57" s="24"/>
      <c r="I57" s="8"/>
    </row>
    <row r="58" spans="2:11" ht="18.75" x14ac:dyDescent="0.3">
      <c r="B58" s="35"/>
      <c r="C58" s="36"/>
      <c r="D58" s="162"/>
      <c r="E58" s="24"/>
      <c r="F58" s="24"/>
      <c r="G58" s="24"/>
      <c r="H58" s="24"/>
      <c r="I58" s="8"/>
    </row>
    <row r="59" spans="2:11" ht="18.75" x14ac:dyDescent="0.3">
      <c r="B59" s="35"/>
      <c r="C59" s="36"/>
      <c r="D59" s="162"/>
      <c r="E59" s="24"/>
      <c r="F59" s="24"/>
      <c r="G59" s="24"/>
      <c r="H59" s="24"/>
      <c r="I59" s="8"/>
    </row>
    <row r="60" spans="2:11" ht="18.75" x14ac:dyDescent="0.3">
      <c r="B60" s="35"/>
      <c r="C60" s="36"/>
      <c r="D60" s="162"/>
      <c r="E60" s="24"/>
      <c r="F60" s="24"/>
      <c r="G60" s="24"/>
    </row>
    <row r="61" spans="2:11" ht="18.75" x14ac:dyDescent="0.3">
      <c r="B61" s="35"/>
      <c r="C61" s="36"/>
      <c r="D61" s="162"/>
      <c r="E61" s="24"/>
      <c r="F61" s="24"/>
      <c r="G61" s="24"/>
      <c r="H61" s="24"/>
      <c r="I61" s="8"/>
    </row>
    <row r="62" spans="2:11" x14ac:dyDescent="0.25">
      <c r="B62" s="198"/>
      <c r="C62" s="198"/>
      <c r="D62" s="198"/>
      <c r="E62" s="198"/>
      <c r="F62" s="198"/>
      <c r="G62" s="198"/>
      <c r="H62" s="198"/>
      <c r="I62" s="8"/>
    </row>
    <row r="63" spans="2:11" ht="25.5" customHeight="1" thickBot="1" x14ac:dyDescent="0.55000000000000004">
      <c r="B63" s="199" t="s">
        <v>14</v>
      </c>
      <c r="C63" s="199"/>
      <c r="D63" s="199"/>
      <c r="E63" s="199"/>
      <c r="F63" s="199"/>
      <c r="G63" s="199"/>
      <c r="H63" s="199"/>
      <c r="I63" s="11"/>
    </row>
    <row r="64" spans="2:11" ht="18.75" customHeight="1" x14ac:dyDescent="0.25">
      <c r="B64" s="200" t="s">
        <v>3</v>
      </c>
      <c r="C64" s="202" t="s">
        <v>4</v>
      </c>
      <c r="D64" s="178" t="s">
        <v>81</v>
      </c>
      <c r="E64" s="204" t="s">
        <v>5</v>
      </c>
      <c r="F64" s="207" t="s">
        <v>6</v>
      </c>
      <c r="G64" s="207" t="s">
        <v>15</v>
      </c>
      <c r="H64" s="207" t="s">
        <v>58</v>
      </c>
      <c r="I64" s="207" t="s">
        <v>16</v>
      </c>
      <c r="J64" s="194" t="s">
        <v>75</v>
      </c>
      <c r="K64" s="193"/>
    </row>
    <row r="65" spans="1:11" ht="18.75" customHeight="1" thickBot="1" x14ac:dyDescent="0.3">
      <c r="B65" s="201"/>
      <c r="C65" s="203"/>
      <c r="D65" s="179" t="s">
        <v>32</v>
      </c>
      <c r="E65" s="205"/>
      <c r="F65" s="208"/>
      <c r="G65" s="208"/>
      <c r="H65" s="208"/>
      <c r="I65" s="208"/>
      <c r="J65" s="195"/>
      <c r="K65" s="193"/>
    </row>
    <row r="66" spans="1:11" ht="18.75" x14ac:dyDescent="0.3">
      <c r="A66" s="70"/>
      <c r="B66" s="25" t="s">
        <v>62</v>
      </c>
      <c r="C66" s="131" t="s">
        <v>95</v>
      </c>
      <c r="D66" s="33">
        <f t="shared" ref="D66:D71" si="13">E66</f>
        <v>45916</v>
      </c>
      <c r="E66" s="33">
        <v>45916</v>
      </c>
      <c r="F66" s="33">
        <v>45924</v>
      </c>
      <c r="G66" s="33">
        <v>45940</v>
      </c>
      <c r="H66" s="33">
        <f t="shared" ref="H66:H71" si="14">F66+26</f>
        <v>45950</v>
      </c>
      <c r="I66" s="33">
        <f>F66+26</f>
        <v>45950</v>
      </c>
      <c r="J66" s="30">
        <f>F66+25</f>
        <v>45949</v>
      </c>
      <c r="K66" s="138"/>
    </row>
    <row r="67" spans="1:11" ht="19.5" customHeight="1" x14ac:dyDescent="0.3">
      <c r="A67" s="70"/>
      <c r="B67" s="25" t="s">
        <v>47</v>
      </c>
      <c r="C67" s="131" t="s">
        <v>99</v>
      </c>
      <c r="D67" s="33">
        <f t="shared" si="13"/>
        <v>45925</v>
      </c>
      <c r="E67" s="33">
        <v>45925</v>
      </c>
      <c r="F67" s="33">
        <v>45934</v>
      </c>
      <c r="G67" s="33">
        <v>45948</v>
      </c>
      <c r="H67" s="33">
        <f>F67+26</f>
        <v>45960</v>
      </c>
      <c r="I67" s="33">
        <f>F67+26</f>
        <v>45960</v>
      </c>
      <c r="J67" s="30">
        <f>F67+25</f>
        <v>45959</v>
      </c>
      <c r="K67" s="138"/>
    </row>
    <row r="68" spans="1:11" ht="19.5" customHeight="1" x14ac:dyDescent="0.3">
      <c r="A68" s="70"/>
      <c r="B68" s="25" t="s">
        <v>76</v>
      </c>
      <c r="C68" s="131" t="s">
        <v>118</v>
      </c>
      <c r="D68" s="33">
        <f t="shared" si="13"/>
        <v>45936</v>
      </c>
      <c r="E68" s="33">
        <v>45936</v>
      </c>
      <c r="F68" s="33">
        <v>45943</v>
      </c>
      <c r="G68" s="33">
        <v>45956</v>
      </c>
      <c r="H68" s="33">
        <f>F68+26</f>
        <v>45969</v>
      </c>
      <c r="I68" s="33">
        <f t="shared" ref="I68:I71" si="15">F68+26</f>
        <v>45969</v>
      </c>
      <c r="J68" s="30">
        <f t="shared" ref="J68:J71" si="16">F68+25</f>
        <v>45968</v>
      </c>
      <c r="K68" s="138"/>
    </row>
    <row r="69" spans="1:11" ht="19.5" customHeight="1" x14ac:dyDescent="0.3">
      <c r="A69" s="70"/>
      <c r="B69" s="25" t="s">
        <v>72</v>
      </c>
      <c r="C69" s="131" t="s">
        <v>119</v>
      </c>
      <c r="D69" s="33">
        <f t="shared" si="13"/>
        <v>45943</v>
      </c>
      <c r="E69" s="33">
        <v>45943</v>
      </c>
      <c r="F69" s="33">
        <v>45949</v>
      </c>
      <c r="G69" s="33">
        <v>45963</v>
      </c>
      <c r="H69" s="33">
        <f>F69+26</f>
        <v>45975</v>
      </c>
      <c r="I69" s="33">
        <f t="shared" si="15"/>
        <v>45975</v>
      </c>
      <c r="J69" s="30">
        <f t="shared" si="16"/>
        <v>45974</v>
      </c>
      <c r="K69" s="138"/>
    </row>
    <row r="70" spans="1:11" ht="19.5" customHeight="1" x14ac:dyDescent="0.3">
      <c r="A70" s="70"/>
      <c r="B70" s="25" t="s">
        <v>77</v>
      </c>
      <c r="C70" s="131" t="s">
        <v>120</v>
      </c>
      <c r="D70" s="33">
        <f t="shared" si="13"/>
        <v>45951</v>
      </c>
      <c r="E70" s="33">
        <v>45951</v>
      </c>
      <c r="F70" s="33">
        <v>45957</v>
      </c>
      <c r="G70" s="33">
        <v>45970</v>
      </c>
      <c r="H70" s="33">
        <f t="shared" si="14"/>
        <v>45983</v>
      </c>
      <c r="I70" s="33">
        <f t="shared" si="15"/>
        <v>45983</v>
      </c>
      <c r="J70" s="30">
        <f t="shared" si="16"/>
        <v>45982</v>
      </c>
      <c r="K70" s="138"/>
    </row>
    <row r="71" spans="1:11" ht="19.5" customHeight="1" thickBot="1" x14ac:dyDescent="0.35">
      <c r="A71" s="70"/>
      <c r="B71" s="26" t="s">
        <v>129</v>
      </c>
      <c r="C71" s="132" t="s">
        <v>135</v>
      </c>
      <c r="D71" s="28">
        <f t="shared" si="13"/>
        <v>45958</v>
      </c>
      <c r="E71" s="28">
        <v>45958</v>
      </c>
      <c r="F71" s="28">
        <v>45964</v>
      </c>
      <c r="G71" s="28">
        <v>45977</v>
      </c>
      <c r="H71" s="28">
        <f t="shared" si="14"/>
        <v>45990</v>
      </c>
      <c r="I71" s="28">
        <f t="shared" si="15"/>
        <v>45990</v>
      </c>
      <c r="J71" s="31">
        <f t="shared" si="16"/>
        <v>45989</v>
      </c>
      <c r="K71" s="138"/>
    </row>
    <row r="72" spans="1:11" ht="18" customHeight="1" x14ac:dyDescent="0.3">
      <c r="B72" s="35"/>
      <c r="C72" s="36"/>
      <c r="D72" s="162"/>
      <c r="E72" s="24"/>
      <c r="F72" s="24"/>
      <c r="G72" s="24"/>
      <c r="H72" s="29"/>
      <c r="I72" s="34"/>
    </row>
    <row r="73" spans="1:11" ht="25.5" customHeight="1" thickBot="1" x14ac:dyDescent="0.55000000000000004">
      <c r="B73" s="199" t="s">
        <v>56</v>
      </c>
      <c r="C73" s="199"/>
      <c r="D73" s="199"/>
      <c r="E73" s="199"/>
      <c r="F73" s="199"/>
      <c r="G73" s="199"/>
      <c r="H73" s="199"/>
      <c r="I73" s="199"/>
    </row>
    <row r="74" spans="1:11" ht="18" customHeight="1" x14ac:dyDescent="0.25">
      <c r="B74" s="200" t="s">
        <v>3</v>
      </c>
      <c r="C74" s="202" t="s">
        <v>4</v>
      </c>
      <c r="D74" s="178" t="s">
        <v>81</v>
      </c>
      <c r="E74" s="204" t="s">
        <v>5</v>
      </c>
      <c r="F74" s="207" t="s">
        <v>6</v>
      </c>
      <c r="G74" s="207" t="s">
        <v>15</v>
      </c>
      <c r="H74" s="194" t="s">
        <v>18</v>
      </c>
      <c r="I74" s="209" t="s">
        <v>51</v>
      </c>
      <c r="J74" s="194" t="s">
        <v>52</v>
      </c>
      <c r="K74" s="193"/>
    </row>
    <row r="75" spans="1:11" ht="18" customHeight="1" thickBot="1" x14ac:dyDescent="0.3">
      <c r="B75" s="201"/>
      <c r="C75" s="203"/>
      <c r="D75" s="179" t="s">
        <v>32</v>
      </c>
      <c r="E75" s="205"/>
      <c r="F75" s="208"/>
      <c r="G75" s="208"/>
      <c r="H75" s="195"/>
      <c r="I75" s="210"/>
      <c r="J75" s="195"/>
      <c r="K75" s="193"/>
    </row>
    <row r="76" spans="1:11" ht="19.5" customHeight="1" x14ac:dyDescent="0.3">
      <c r="B76" s="25" t="str">
        <f>B66</f>
        <v>OOCL HOUSTON</v>
      </c>
      <c r="C76" s="131" t="str">
        <f>C66</f>
        <v>211N</v>
      </c>
      <c r="D76" s="33">
        <f>E76</f>
        <v>45916</v>
      </c>
      <c r="E76" s="33">
        <f>E66</f>
        <v>45916</v>
      </c>
      <c r="F76" s="33">
        <f>F66</f>
        <v>45924</v>
      </c>
      <c r="G76" s="33">
        <f>G66</f>
        <v>45940</v>
      </c>
      <c r="H76" s="33">
        <f>(F76+32)</f>
        <v>45956</v>
      </c>
      <c r="I76" s="64">
        <f>(F76)+38</f>
        <v>45962</v>
      </c>
      <c r="J76" s="30">
        <f>(F76)+28</f>
        <v>45952</v>
      </c>
      <c r="K76" s="138"/>
    </row>
    <row r="77" spans="1:11" ht="19.5" customHeight="1" x14ac:dyDescent="0.3">
      <c r="B77" s="25" t="str">
        <f t="shared" ref="B77:C79" si="17">B67</f>
        <v>KOTA LUMAYAN</v>
      </c>
      <c r="C77" s="131" t="str">
        <f t="shared" si="17"/>
        <v>183N</v>
      </c>
      <c r="D77" s="33">
        <f t="shared" ref="D77:D81" si="18">E77</f>
        <v>45925</v>
      </c>
      <c r="E77" s="33">
        <f t="shared" ref="E77:F79" si="19">E67</f>
        <v>45925</v>
      </c>
      <c r="F77" s="33">
        <f t="shared" si="19"/>
        <v>45934</v>
      </c>
      <c r="G77" s="33">
        <f t="shared" ref="G77:G78" si="20">G67</f>
        <v>45948</v>
      </c>
      <c r="H77" s="33">
        <f t="shared" ref="H77:H81" si="21">(F77+32)</f>
        <v>45966</v>
      </c>
      <c r="I77" s="33">
        <f t="shared" ref="I77:I81" si="22">(F77)+38</f>
        <v>45972</v>
      </c>
      <c r="J77" s="30">
        <f>(F77)+28</f>
        <v>45962</v>
      </c>
      <c r="K77" s="138"/>
    </row>
    <row r="78" spans="1:11" ht="19.5" customHeight="1" x14ac:dyDescent="0.3">
      <c r="B78" s="25" t="str">
        <f t="shared" si="17"/>
        <v>OOCL PANAMA</v>
      </c>
      <c r="C78" s="131" t="str">
        <f t="shared" si="17"/>
        <v>327N</v>
      </c>
      <c r="D78" s="33">
        <f>E78</f>
        <v>45936</v>
      </c>
      <c r="E78" s="33">
        <f t="shared" si="19"/>
        <v>45936</v>
      </c>
      <c r="F78" s="33">
        <f t="shared" si="19"/>
        <v>45943</v>
      </c>
      <c r="G78" s="33">
        <f t="shared" si="20"/>
        <v>45956</v>
      </c>
      <c r="H78" s="33">
        <f t="shared" si="21"/>
        <v>45975</v>
      </c>
      <c r="I78" s="33">
        <f t="shared" si="22"/>
        <v>45981</v>
      </c>
      <c r="J78" s="30">
        <f>(F78)+28</f>
        <v>45971</v>
      </c>
      <c r="K78" s="138"/>
    </row>
    <row r="79" spans="1:11" ht="19.5" customHeight="1" x14ac:dyDescent="0.3">
      <c r="B79" s="25" t="str">
        <f t="shared" si="17"/>
        <v>KOTA LAMBAI</v>
      </c>
      <c r="C79" s="131" t="str">
        <f t="shared" si="17"/>
        <v>181N</v>
      </c>
      <c r="D79" s="33">
        <f t="shared" si="18"/>
        <v>45943</v>
      </c>
      <c r="E79" s="33">
        <f t="shared" si="19"/>
        <v>45943</v>
      </c>
      <c r="F79" s="33">
        <f t="shared" si="19"/>
        <v>45949</v>
      </c>
      <c r="G79" s="33">
        <f>G69</f>
        <v>45963</v>
      </c>
      <c r="H79" s="33">
        <f t="shared" si="21"/>
        <v>45981</v>
      </c>
      <c r="I79" s="33">
        <f t="shared" si="22"/>
        <v>45987</v>
      </c>
      <c r="J79" s="30">
        <f>(F79)+28</f>
        <v>45977</v>
      </c>
      <c r="K79" s="138"/>
    </row>
    <row r="80" spans="1:11" ht="19.5" customHeight="1" x14ac:dyDescent="0.3">
      <c r="B80" s="25" t="str">
        <f>B70</f>
        <v>OOCL CHICAGO</v>
      </c>
      <c r="C80" s="131" t="str">
        <f>C70</f>
        <v>114N</v>
      </c>
      <c r="D80" s="33">
        <f t="shared" si="18"/>
        <v>45951</v>
      </c>
      <c r="E80" s="33">
        <f t="shared" ref="E80:G81" si="23">E70</f>
        <v>45951</v>
      </c>
      <c r="F80" s="33">
        <f t="shared" si="23"/>
        <v>45957</v>
      </c>
      <c r="G80" s="33">
        <f t="shared" si="23"/>
        <v>45970</v>
      </c>
      <c r="H80" s="33">
        <f t="shared" si="21"/>
        <v>45989</v>
      </c>
      <c r="I80" s="33">
        <f t="shared" si="22"/>
        <v>45995</v>
      </c>
      <c r="J80" s="30">
        <f>(F80)+28</f>
        <v>45985</v>
      </c>
      <c r="K80" s="138"/>
    </row>
    <row r="81" spans="2:11" ht="19.5" customHeight="1" thickBot="1" x14ac:dyDescent="0.35">
      <c r="B81" s="26" t="str">
        <f>B71</f>
        <v>JOGELA</v>
      </c>
      <c r="C81" s="132" t="str">
        <f>C71</f>
        <v>208N</v>
      </c>
      <c r="D81" s="28">
        <f t="shared" si="18"/>
        <v>45958</v>
      </c>
      <c r="E81" s="28">
        <f t="shared" si="23"/>
        <v>45958</v>
      </c>
      <c r="F81" s="28">
        <f t="shared" si="23"/>
        <v>45964</v>
      </c>
      <c r="G81" s="28">
        <f t="shared" si="23"/>
        <v>45977</v>
      </c>
      <c r="H81" s="28">
        <f t="shared" si="21"/>
        <v>45996</v>
      </c>
      <c r="I81" s="28">
        <f t="shared" si="22"/>
        <v>46002</v>
      </c>
      <c r="J81" s="31">
        <f t="shared" ref="J81" si="24">(F81)+28</f>
        <v>45992</v>
      </c>
      <c r="K81" s="138"/>
    </row>
    <row r="82" spans="2:11" ht="18" customHeight="1" x14ac:dyDescent="0.3">
      <c r="B82" s="40"/>
      <c r="C82" s="41"/>
      <c r="D82" s="62"/>
      <c r="E82" s="42"/>
      <c r="F82" s="43"/>
      <c r="G82" s="43"/>
      <c r="H82" s="43"/>
      <c r="I82" s="43"/>
    </row>
    <row r="83" spans="2:11" ht="25.5" customHeight="1" thickBot="1" x14ac:dyDescent="0.55000000000000004">
      <c r="B83" s="199" t="s">
        <v>19</v>
      </c>
      <c r="C83" s="199"/>
      <c r="D83" s="199"/>
      <c r="E83" s="199"/>
      <c r="F83" s="199"/>
      <c r="G83" s="199"/>
      <c r="H83" s="199"/>
      <c r="I83" s="199"/>
    </row>
    <row r="84" spans="2:11" ht="18" customHeight="1" x14ac:dyDescent="0.25">
      <c r="B84" s="200" t="s">
        <v>3</v>
      </c>
      <c r="C84" s="202" t="s">
        <v>4</v>
      </c>
      <c r="D84" s="178" t="s">
        <v>81</v>
      </c>
      <c r="E84" s="204" t="s">
        <v>5</v>
      </c>
      <c r="F84" s="207" t="s">
        <v>6</v>
      </c>
      <c r="G84" s="207" t="s">
        <v>15</v>
      </c>
      <c r="H84" s="207" t="s">
        <v>69</v>
      </c>
      <c r="I84" s="207" t="s">
        <v>54</v>
      </c>
      <c r="J84" s="194" t="s">
        <v>20</v>
      </c>
      <c r="K84" s="193"/>
    </row>
    <row r="85" spans="2:11" ht="24" customHeight="1" thickBot="1" x14ac:dyDescent="0.3">
      <c r="B85" s="201"/>
      <c r="C85" s="203"/>
      <c r="D85" s="179" t="s">
        <v>32</v>
      </c>
      <c r="E85" s="205"/>
      <c r="F85" s="208"/>
      <c r="G85" s="208"/>
      <c r="H85" s="208"/>
      <c r="I85" s="208"/>
      <c r="J85" s="195"/>
      <c r="K85" s="193"/>
    </row>
    <row r="86" spans="2:11" ht="19.5" customHeight="1" x14ac:dyDescent="0.3">
      <c r="B86" s="25" t="str">
        <f>B95</f>
        <v>OOCL HOUSTON</v>
      </c>
      <c r="C86" s="131" t="str">
        <f t="shared" ref="C86:C91" si="25">C66</f>
        <v>211N</v>
      </c>
      <c r="D86" s="33">
        <f t="shared" ref="D86:D91" si="26">E86</f>
        <v>45916</v>
      </c>
      <c r="E86" s="33">
        <f>E66</f>
        <v>45916</v>
      </c>
      <c r="F86" s="33">
        <f>F66</f>
        <v>45924</v>
      </c>
      <c r="G86" s="33">
        <f>G76</f>
        <v>45940</v>
      </c>
      <c r="H86" s="33">
        <f>F86+48</f>
        <v>45972</v>
      </c>
      <c r="I86" s="33">
        <f>F86+48</f>
        <v>45972</v>
      </c>
      <c r="J86" s="30">
        <f>G86+45</f>
        <v>45985</v>
      </c>
      <c r="K86" s="138"/>
    </row>
    <row r="87" spans="2:11" ht="19.5" customHeight="1" x14ac:dyDescent="0.3">
      <c r="B87" s="25" t="str">
        <f t="shared" ref="B87:B91" si="27">B67</f>
        <v>KOTA LUMAYAN</v>
      </c>
      <c r="C87" s="131" t="str">
        <f t="shared" si="25"/>
        <v>183N</v>
      </c>
      <c r="D87" s="33">
        <f t="shared" si="26"/>
        <v>45925</v>
      </c>
      <c r="E87" s="33">
        <f>E67</f>
        <v>45925</v>
      </c>
      <c r="F87" s="33">
        <f t="shared" ref="F87:F91" si="28">F67</f>
        <v>45934</v>
      </c>
      <c r="G87" s="33">
        <f t="shared" ref="G87:G88" si="29">G77</f>
        <v>45948</v>
      </c>
      <c r="H87" s="33">
        <f t="shared" ref="H87:H91" si="30">F87+48</f>
        <v>45982</v>
      </c>
      <c r="I87" s="33">
        <f t="shared" ref="I87:I91" si="31">F87+48</f>
        <v>45982</v>
      </c>
      <c r="J87" s="30">
        <f t="shared" ref="J87:J91" si="32">G87+45</f>
        <v>45993</v>
      </c>
      <c r="K87" s="138"/>
    </row>
    <row r="88" spans="2:11" ht="19.5" customHeight="1" x14ac:dyDescent="0.3">
      <c r="B88" s="25" t="str">
        <f t="shared" si="27"/>
        <v>OOCL PANAMA</v>
      </c>
      <c r="C88" s="131" t="str">
        <f t="shared" si="25"/>
        <v>327N</v>
      </c>
      <c r="D88" s="33">
        <f t="shared" si="26"/>
        <v>45936</v>
      </c>
      <c r="E88" s="33">
        <f>E68</f>
        <v>45936</v>
      </c>
      <c r="F88" s="33">
        <f>F68</f>
        <v>45943</v>
      </c>
      <c r="G88" s="33">
        <f t="shared" si="29"/>
        <v>45956</v>
      </c>
      <c r="H88" s="33">
        <f t="shared" si="30"/>
        <v>45991</v>
      </c>
      <c r="I88" s="33">
        <f t="shared" si="31"/>
        <v>45991</v>
      </c>
      <c r="J88" s="30">
        <f t="shared" si="32"/>
        <v>46001</v>
      </c>
      <c r="K88" s="138"/>
    </row>
    <row r="89" spans="2:11" ht="19.5" customHeight="1" x14ac:dyDescent="0.3">
      <c r="B89" s="25" t="str">
        <f t="shared" si="27"/>
        <v>KOTA LAMBAI</v>
      </c>
      <c r="C89" s="131" t="str">
        <f t="shared" si="25"/>
        <v>181N</v>
      </c>
      <c r="D89" s="33">
        <f t="shared" si="26"/>
        <v>45943</v>
      </c>
      <c r="E89" s="33">
        <f>E69</f>
        <v>45943</v>
      </c>
      <c r="F89" s="33">
        <f>F69</f>
        <v>45949</v>
      </c>
      <c r="G89" s="33">
        <f>G79</f>
        <v>45963</v>
      </c>
      <c r="H89" s="33">
        <f t="shared" si="30"/>
        <v>45997</v>
      </c>
      <c r="I89" s="33">
        <f t="shared" si="31"/>
        <v>45997</v>
      </c>
      <c r="J89" s="30">
        <f t="shared" si="32"/>
        <v>46008</v>
      </c>
      <c r="K89" s="138"/>
    </row>
    <row r="90" spans="2:11" ht="19.5" customHeight="1" x14ac:dyDescent="0.3">
      <c r="B90" s="25" t="str">
        <f t="shared" si="27"/>
        <v>OOCL CHICAGO</v>
      </c>
      <c r="C90" s="131" t="str">
        <f t="shared" si="25"/>
        <v>114N</v>
      </c>
      <c r="D90" s="33">
        <f t="shared" si="26"/>
        <v>45951</v>
      </c>
      <c r="E90" s="33">
        <f>E70</f>
        <v>45951</v>
      </c>
      <c r="F90" s="33">
        <f>F70</f>
        <v>45957</v>
      </c>
      <c r="G90" s="33">
        <f>G80</f>
        <v>45970</v>
      </c>
      <c r="H90" s="33">
        <f t="shared" si="30"/>
        <v>46005</v>
      </c>
      <c r="I90" s="33">
        <f t="shared" si="31"/>
        <v>46005</v>
      </c>
      <c r="J90" s="30">
        <f t="shared" si="32"/>
        <v>46015</v>
      </c>
      <c r="K90" s="138"/>
    </row>
    <row r="91" spans="2:11" ht="19.5" customHeight="1" thickBot="1" x14ac:dyDescent="0.35">
      <c r="B91" s="26" t="str">
        <f t="shared" si="27"/>
        <v>JOGELA</v>
      </c>
      <c r="C91" s="132" t="str">
        <f t="shared" si="25"/>
        <v>208N</v>
      </c>
      <c r="D91" s="28">
        <f t="shared" si="26"/>
        <v>45958</v>
      </c>
      <c r="E91" s="28">
        <f>E71</f>
        <v>45958</v>
      </c>
      <c r="F91" s="28">
        <f t="shared" si="28"/>
        <v>45964</v>
      </c>
      <c r="G91" s="28">
        <f>G81</f>
        <v>45977</v>
      </c>
      <c r="H91" s="28">
        <f t="shared" si="30"/>
        <v>46012</v>
      </c>
      <c r="I91" s="28">
        <f t="shared" si="31"/>
        <v>46012</v>
      </c>
      <c r="J91" s="31">
        <f t="shared" si="32"/>
        <v>46022</v>
      </c>
      <c r="K91" s="138"/>
    </row>
    <row r="92" spans="2:11" ht="38.25" customHeight="1" thickBot="1" x14ac:dyDescent="0.55000000000000004">
      <c r="B92" s="199" t="s">
        <v>21</v>
      </c>
      <c r="C92" s="199"/>
      <c r="D92" s="199"/>
      <c r="E92" s="199"/>
      <c r="F92" s="199"/>
      <c r="G92" s="199"/>
      <c r="H92" s="199"/>
      <c r="I92" s="199"/>
    </row>
    <row r="93" spans="2:11" ht="20.25" customHeight="1" x14ac:dyDescent="0.25">
      <c r="B93" s="200" t="s">
        <v>3</v>
      </c>
      <c r="C93" s="202" t="s">
        <v>4</v>
      </c>
      <c r="D93" s="178" t="s">
        <v>81</v>
      </c>
      <c r="E93" s="204" t="s">
        <v>5</v>
      </c>
      <c r="F93" s="207" t="s">
        <v>6</v>
      </c>
      <c r="G93" s="207" t="s">
        <v>15</v>
      </c>
      <c r="H93" s="207" t="s">
        <v>83</v>
      </c>
      <c r="I93" s="207" t="s">
        <v>84</v>
      </c>
      <c r="J93" s="194" t="s">
        <v>53</v>
      </c>
      <c r="K93" s="193"/>
    </row>
    <row r="94" spans="2:11" ht="20.100000000000001" customHeight="1" thickBot="1" x14ac:dyDescent="0.3">
      <c r="B94" s="201"/>
      <c r="C94" s="203"/>
      <c r="D94" s="179" t="s">
        <v>32</v>
      </c>
      <c r="E94" s="205"/>
      <c r="F94" s="208"/>
      <c r="G94" s="208"/>
      <c r="H94" s="208"/>
      <c r="I94" s="208"/>
      <c r="J94" s="195"/>
      <c r="K94" s="193"/>
    </row>
    <row r="95" spans="2:11" ht="19.5" customHeight="1" x14ac:dyDescent="0.3">
      <c r="B95" s="25" t="str">
        <f t="shared" ref="B95:C100" si="33">B66</f>
        <v>OOCL HOUSTON</v>
      </c>
      <c r="C95" s="131" t="str">
        <f t="shared" si="33"/>
        <v>211N</v>
      </c>
      <c r="D95" s="33">
        <f t="shared" ref="D95:D100" si="34">E95</f>
        <v>45916</v>
      </c>
      <c r="E95" s="33">
        <f>E66</f>
        <v>45916</v>
      </c>
      <c r="F95" s="33">
        <f t="shared" ref="F95:G99" si="35">F86</f>
        <v>45924</v>
      </c>
      <c r="G95" s="33">
        <f t="shared" si="35"/>
        <v>45940</v>
      </c>
      <c r="H95" s="33">
        <f>F95+42</f>
        <v>45966</v>
      </c>
      <c r="I95" s="33">
        <f t="shared" ref="I95:I100" si="36">F95+51</f>
        <v>45975</v>
      </c>
      <c r="J95" s="30">
        <f>F95+51</f>
        <v>45975</v>
      </c>
      <c r="K95" s="138"/>
    </row>
    <row r="96" spans="2:11" ht="19.5" customHeight="1" x14ac:dyDescent="0.3">
      <c r="B96" s="25" t="str">
        <f t="shared" si="33"/>
        <v>KOTA LUMAYAN</v>
      </c>
      <c r="C96" s="131" t="str">
        <f t="shared" si="33"/>
        <v>183N</v>
      </c>
      <c r="D96" s="33">
        <f t="shared" si="34"/>
        <v>45925</v>
      </c>
      <c r="E96" s="33">
        <f>E67</f>
        <v>45925</v>
      </c>
      <c r="F96" s="33">
        <f t="shared" si="35"/>
        <v>45934</v>
      </c>
      <c r="G96" s="33">
        <f t="shared" si="35"/>
        <v>45948</v>
      </c>
      <c r="H96" s="33">
        <f t="shared" ref="H96:H100" si="37">F96+42</f>
        <v>45976</v>
      </c>
      <c r="I96" s="33">
        <f t="shared" si="36"/>
        <v>45985</v>
      </c>
      <c r="J96" s="30">
        <f>F96+51</f>
        <v>45985</v>
      </c>
      <c r="K96" s="138"/>
    </row>
    <row r="97" spans="2:11" ht="19.5" customHeight="1" x14ac:dyDescent="0.3">
      <c r="B97" s="25" t="str">
        <f t="shared" si="33"/>
        <v>OOCL PANAMA</v>
      </c>
      <c r="C97" s="131" t="str">
        <f t="shared" si="33"/>
        <v>327N</v>
      </c>
      <c r="D97" s="33">
        <f t="shared" si="34"/>
        <v>45936</v>
      </c>
      <c r="E97" s="33">
        <f>E68</f>
        <v>45936</v>
      </c>
      <c r="F97" s="33">
        <f t="shared" si="35"/>
        <v>45943</v>
      </c>
      <c r="G97" s="33">
        <f t="shared" si="35"/>
        <v>45956</v>
      </c>
      <c r="H97" s="33">
        <f t="shared" si="37"/>
        <v>45985</v>
      </c>
      <c r="I97" s="33">
        <f t="shared" si="36"/>
        <v>45994</v>
      </c>
      <c r="J97" s="30">
        <f>F97+51</f>
        <v>45994</v>
      </c>
      <c r="K97" s="138"/>
    </row>
    <row r="98" spans="2:11" ht="19.5" customHeight="1" x14ac:dyDescent="0.3">
      <c r="B98" s="25" t="str">
        <f t="shared" si="33"/>
        <v>KOTA LAMBAI</v>
      </c>
      <c r="C98" s="131" t="str">
        <f t="shared" si="33"/>
        <v>181N</v>
      </c>
      <c r="D98" s="33">
        <f t="shared" si="34"/>
        <v>45943</v>
      </c>
      <c r="E98" s="33">
        <f>E69</f>
        <v>45943</v>
      </c>
      <c r="F98" s="33">
        <f t="shared" si="35"/>
        <v>45949</v>
      </c>
      <c r="G98" s="33">
        <f t="shared" si="35"/>
        <v>45963</v>
      </c>
      <c r="H98" s="33">
        <f t="shared" si="37"/>
        <v>45991</v>
      </c>
      <c r="I98" s="33">
        <f t="shared" si="36"/>
        <v>46000</v>
      </c>
      <c r="J98" s="30">
        <f t="shared" ref="J98:J100" si="38">F98+51</f>
        <v>46000</v>
      </c>
      <c r="K98" s="138"/>
    </row>
    <row r="99" spans="2:11" ht="19.5" customHeight="1" x14ac:dyDescent="0.3">
      <c r="B99" s="25" t="str">
        <f t="shared" si="33"/>
        <v>OOCL CHICAGO</v>
      </c>
      <c r="C99" s="131" t="str">
        <f t="shared" si="33"/>
        <v>114N</v>
      </c>
      <c r="D99" s="33">
        <f t="shared" si="34"/>
        <v>45951</v>
      </c>
      <c r="E99" s="33">
        <f>E70</f>
        <v>45951</v>
      </c>
      <c r="F99" s="33">
        <f t="shared" si="35"/>
        <v>45957</v>
      </c>
      <c r="G99" s="33">
        <f t="shared" si="35"/>
        <v>45970</v>
      </c>
      <c r="H99" s="33">
        <f t="shared" si="37"/>
        <v>45999</v>
      </c>
      <c r="I99" s="33">
        <f t="shared" si="36"/>
        <v>46008</v>
      </c>
      <c r="J99" s="30">
        <f t="shared" si="38"/>
        <v>46008</v>
      </c>
      <c r="K99" s="138"/>
    </row>
    <row r="100" spans="2:11" ht="19.5" customHeight="1" thickBot="1" x14ac:dyDescent="0.35">
      <c r="B100" s="26" t="str">
        <f t="shared" si="33"/>
        <v>JOGELA</v>
      </c>
      <c r="C100" s="132" t="str">
        <f t="shared" si="33"/>
        <v>208N</v>
      </c>
      <c r="D100" s="28">
        <f t="shared" si="34"/>
        <v>45958</v>
      </c>
      <c r="E100" s="28">
        <f t="shared" ref="E100" si="39">E71</f>
        <v>45958</v>
      </c>
      <c r="F100" s="28">
        <f t="shared" ref="F100:G100" si="40">F91</f>
        <v>45964</v>
      </c>
      <c r="G100" s="28">
        <f t="shared" si="40"/>
        <v>45977</v>
      </c>
      <c r="H100" s="28">
        <f t="shared" si="37"/>
        <v>46006</v>
      </c>
      <c r="I100" s="28">
        <f t="shared" si="36"/>
        <v>46015</v>
      </c>
      <c r="J100" s="31">
        <f t="shared" si="38"/>
        <v>46015</v>
      </c>
      <c r="K100" s="138"/>
    </row>
    <row r="101" spans="2:11" ht="20.25" customHeight="1" x14ac:dyDescent="0.3">
      <c r="B101" s="40"/>
      <c r="C101" s="41"/>
      <c r="D101" s="62"/>
      <c r="E101" s="46"/>
      <c r="F101" s="43"/>
      <c r="G101" s="43"/>
      <c r="H101" s="43"/>
      <c r="I101" s="43"/>
    </row>
    <row r="102" spans="2:11" ht="20.25" customHeight="1" x14ac:dyDescent="0.3">
      <c r="B102" s="40"/>
      <c r="C102" s="41"/>
      <c r="D102" s="62"/>
      <c r="E102" s="46"/>
      <c r="F102" s="43"/>
      <c r="G102" s="43"/>
      <c r="H102" s="43"/>
      <c r="I102" s="43"/>
    </row>
    <row r="103" spans="2:11" ht="20.25" customHeight="1" x14ac:dyDescent="0.3">
      <c r="B103" s="40"/>
      <c r="C103" s="41"/>
      <c r="D103" s="62"/>
      <c r="E103" s="46"/>
      <c r="F103" s="43"/>
      <c r="G103" s="43"/>
      <c r="H103" s="43"/>
      <c r="I103" s="43"/>
    </row>
    <row r="104" spans="2:11" ht="20.25" customHeight="1" x14ac:dyDescent="0.3">
      <c r="B104" s="40"/>
      <c r="C104" s="41"/>
      <c r="D104" s="62"/>
      <c r="E104" s="46"/>
      <c r="F104" s="43"/>
      <c r="G104" s="43"/>
      <c r="H104" s="43"/>
      <c r="I104" s="43"/>
    </row>
    <row r="105" spans="2:11" ht="20.25" customHeight="1" x14ac:dyDescent="0.3">
      <c r="B105" s="40"/>
      <c r="C105" s="41"/>
      <c r="D105" s="62"/>
      <c r="E105" s="46"/>
      <c r="F105" s="43"/>
      <c r="G105" s="43"/>
      <c r="H105" s="43"/>
      <c r="I105" s="43"/>
    </row>
    <row r="106" spans="2:11" ht="20.25" customHeight="1" x14ac:dyDescent="0.3">
      <c r="B106" s="40"/>
      <c r="C106" s="41"/>
      <c r="D106" s="62"/>
      <c r="E106" s="46"/>
      <c r="F106" s="43"/>
      <c r="G106" s="43"/>
      <c r="H106" s="43"/>
      <c r="I106" s="43"/>
    </row>
    <row r="107" spans="2:11" ht="20.25" customHeight="1" x14ac:dyDescent="0.3">
      <c r="B107" s="40"/>
      <c r="C107" s="41"/>
      <c r="D107" s="62"/>
      <c r="E107" s="46"/>
      <c r="F107" s="43"/>
      <c r="G107" s="43"/>
      <c r="H107" s="43"/>
      <c r="I107" s="43"/>
    </row>
    <row r="108" spans="2:11" ht="20.25" customHeight="1" x14ac:dyDescent="0.3">
      <c r="B108" s="40"/>
      <c r="C108" s="41"/>
      <c r="D108" s="62"/>
      <c r="E108" s="46"/>
      <c r="F108" s="43"/>
      <c r="G108" s="43"/>
      <c r="H108" s="43"/>
      <c r="I108" s="43"/>
    </row>
    <row r="109" spans="2:11" ht="20.25" customHeight="1" x14ac:dyDescent="0.3">
      <c r="B109" s="40"/>
      <c r="C109" s="41"/>
      <c r="D109" s="62"/>
      <c r="E109" s="46"/>
      <c r="F109" s="43"/>
      <c r="G109" s="43"/>
      <c r="H109" s="43"/>
      <c r="I109" s="43"/>
    </row>
    <row r="110" spans="2:11" ht="12.75" customHeight="1" x14ac:dyDescent="0.2">
      <c r="B110" s="37"/>
      <c r="C110" s="38"/>
      <c r="D110" s="38"/>
      <c r="E110" s="39"/>
      <c r="F110" s="39"/>
      <c r="G110" s="29"/>
      <c r="H110" s="29"/>
      <c r="I110" s="11"/>
      <c r="J110" s="3"/>
    </row>
    <row r="111" spans="2:11" ht="24.75" customHeight="1" thickBot="1" x14ac:dyDescent="0.55000000000000004">
      <c r="B111" s="199" t="s">
        <v>43</v>
      </c>
      <c r="C111" s="199"/>
      <c r="D111" s="199"/>
      <c r="E111" s="199"/>
      <c r="F111" s="199"/>
      <c r="G111" s="199"/>
      <c r="H111" s="199"/>
      <c r="I111" s="199"/>
    </row>
    <row r="112" spans="2:11" ht="12.75" customHeight="1" x14ac:dyDescent="0.25">
      <c r="B112" s="200" t="s">
        <v>3</v>
      </c>
      <c r="C112" s="202" t="s">
        <v>4</v>
      </c>
      <c r="D112" s="178" t="s">
        <v>81</v>
      </c>
      <c r="E112" s="204" t="s">
        <v>5</v>
      </c>
      <c r="F112" s="207" t="s">
        <v>6</v>
      </c>
      <c r="G112" s="207" t="s">
        <v>23</v>
      </c>
      <c r="H112" s="207" t="s">
        <v>24</v>
      </c>
      <c r="I112" s="194" t="s">
        <v>25</v>
      </c>
      <c r="J112" s="193"/>
    </row>
    <row r="113" spans="2:10" ht="25.5" customHeight="1" thickBot="1" x14ac:dyDescent="0.3">
      <c r="B113" s="201"/>
      <c r="C113" s="203"/>
      <c r="D113" s="179" t="s">
        <v>32</v>
      </c>
      <c r="E113" s="205"/>
      <c r="F113" s="208"/>
      <c r="G113" s="208"/>
      <c r="H113" s="208"/>
      <c r="I113" s="195"/>
      <c r="J113" s="193"/>
    </row>
    <row r="114" spans="2:10" ht="19.5" customHeight="1" x14ac:dyDescent="0.3">
      <c r="B114" s="79" t="s">
        <v>90</v>
      </c>
      <c r="C114" s="139">
        <v>2519</v>
      </c>
      <c r="D114" s="84">
        <v>45917</v>
      </c>
      <c r="E114" s="84">
        <v>45917</v>
      </c>
      <c r="F114" s="84">
        <v>45924</v>
      </c>
      <c r="G114" s="84">
        <v>45930</v>
      </c>
      <c r="H114" s="155" t="s">
        <v>64</v>
      </c>
      <c r="I114" s="140" t="s">
        <v>64</v>
      </c>
      <c r="J114" s="68"/>
    </row>
    <row r="115" spans="2:10" ht="19.5" customHeight="1" x14ac:dyDescent="0.3">
      <c r="B115" s="79" t="s">
        <v>125</v>
      </c>
      <c r="C115" s="139">
        <v>2519</v>
      </c>
      <c r="D115" s="84">
        <f t="shared" ref="D115:D120" si="41">E115</f>
        <v>45930</v>
      </c>
      <c r="E115" s="84">
        <v>45930</v>
      </c>
      <c r="F115" s="84">
        <v>45931</v>
      </c>
      <c r="G115" s="84">
        <v>45937</v>
      </c>
      <c r="H115" s="84">
        <f>G115+12</f>
        <v>45949</v>
      </c>
      <c r="I115" s="16">
        <f>G115+18</f>
        <v>45955</v>
      </c>
      <c r="J115" s="68"/>
    </row>
    <row r="116" spans="2:10" ht="19.5" customHeight="1" x14ac:dyDescent="0.3">
      <c r="B116" s="79" t="s">
        <v>59</v>
      </c>
      <c r="C116" s="139">
        <v>2519</v>
      </c>
      <c r="D116" s="84">
        <f t="shared" si="41"/>
        <v>45931</v>
      </c>
      <c r="E116" s="84">
        <v>45931</v>
      </c>
      <c r="F116" s="84">
        <v>45938</v>
      </c>
      <c r="G116" s="84">
        <v>45944</v>
      </c>
      <c r="H116" s="155" t="s">
        <v>64</v>
      </c>
      <c r="I116" s="140" t="s">
        <v>64</v>
      </c>
      <c r="J116" s="68"/>
    </row>
    <row r="117" spans="2:10" ht="19.5" customHeight="1" x14ac:dyDescent="0.3">
      <c r="B117" s="79" t="s">
        <v>105</v>
      </c>
      <c r="C117" s="139">
        <v>2521</v>
      </c>
      <c r="D117" s="84">
        <f t="shared" si="41"/>
        <v>45938</v>
      </c>
      <c r="E117" s="84">
        <v>45938</v>
      </c>
      <c r="F117" s="84">
        <v>45945</v>
      </c>
      <c r="G117" s="84">
        <v>45951</v>
      </c>
      <c r="H117" s="84">
        <f>G117+12</f>
        <v>45963</v>
      </c>
      <c r="I117" s="16">
        <f>G117+18</f>
        <v>45969</v>
      </c>
      <c r="J117" s="68"/>
    </row>
    <row r="118" spans="2:10" ht="19.5" customHeight="1" x14ac:dyDescent="0.3">
      <c r="B118" s="79" t="s">
        <v>90</v>
      </c>
      <c r="C118" s="139">
        <v>2521</v>
      </c>
      <c r="D118" s="84">
        <f t="shared" si="41"/>
        <v>45945</v>
      </c>
      <c r="E118" s="84">
        <v>45945</v>
      </c>
      <c r="F118" s="84">
        <v>45952</v>
      </c>
      <c r="G118" s="84">
        <v>45958</v>
      </c>
      <c r="H118" s="155" t="s">
        <v>64</v>
      </c>
      <c r="I118" s="140" t="s">
        <v>64</v>
      </c>
      <c r="J118" s="68"/>
    </row>
    <row r="119" spans="2:10" ht="19.5" customHeight="1" x14ac:dyDescent="0.3">
      <c r="B119" s="79" t="s">
        <v>125</v>
      </c>
      <c r="C119" s="139">
        <v>2521</v>
      </c>
      <c r="D119" s="84">
        <f t="shared" si="41"/>
        <v>45952</v>
      </c>
      <c r="E119" s="84">
        <v>45952</v>
      </c>
      <c r="F119" s="84">
        <v>45959</v>
      </c>
      <c r="G119" s="84">
        <v>45965</v>
      </c>
      <c r="H119" s="84">
        <f>G119+12</f>
        <v>45977</v>
      </c>
      <c r="I119" s="16">
        <f>G119+18</f>
        <v>45983</v>
      </c>
      <c r="J119" s="68"/>
    </row>
    <row r="120" spans="2:10" ht="19.5" customHeight="1" x14ac:dyDescent="0.3">
      <c r="B120" s="79" t="s">
        <v>59</v>
      </c>
      <c r="C120" s="139">
        <v>2523</v>
      </c>
      <c r="D120" s="84">
        <f t="shared" si="41"/>
        <v>45959</v>
      </c>
      <c r="E120" s="84">
        <v>45959</v>
      </c>
      <c r="F120" s="84">
        <v>45966</v>
      </c>
      <c r="G120" s="84">
        <v>45972</v>
      </c>
      <c r="H120" s="155" t="s">
        <v>64</v>
      </c>
      <c r="I120" s="140" t="s">
        <v>64</v>
      </c>
      <c r="J120" s="68"/>
    </row>
    <row r="121" spans="2:10" ht="19.5" customHeight="1" thickBot="1" x14ac:dyDescent="0.35">
      <c r="B121" s="78" t="s">
        <v>105</v>
      </c>
      <c r="C121" s="32">
        <v>2523</v>
      </c>
      <c r="D121" s="18">
        <f>E121</f>
        <v>45966</v>
      </c>
      <c r="E121" s="18">
        <v>45966</v>
      </c>
      <c r="F121" s="18">
        <v>45973</v>
      </c>
      <c r="G121" s="18">
        <v>45979</v>
      </c>
      <c r="H121" s="190">
        <f>G121+12</f>
        <v>45991</v>
      </c>
      <c r="I121" s="191">
        <f>H121+18</f>
        <v>46009</v>
      </c>
      <c r="J121" s="68"/>
    </row>
    <row r="122" spans="2:10" ht="18" customHeight="1" x14ac:dyDescent="0.2">
      <c r="B122" s="37"/>
      <c r="C122" s="38"/>
      <c r="D122" s="38"/>
      <c r="E122" s="39"/>
      <c r="F122" s="39"/>
      <c r="G122" s="29"/>
      <c r="H122" s="29"/>
      <c r="I122" s="34"/>
    </row>
    <row r="123" spans="2:10" ht="18" customHeight="1" x14ac:dyDescent="0.2">
      <c r="B123" s="37"/>
      <c r="C123" s="38"/>
      <c r="D123" s="38"/>
      <c r="E123" s="39"/>
      <c r="F123" s="39"/>
      <c r="G123" s="29"/>
      <c r="H123" s="29"/>
      <c r="I123" s="34"/>
    </row>
    <row r="124" spans="2:10" ht="18" customHeight="1" x14ac:dyDescent="0.2">
      <c r="B124" s="37"/>
      <c r="C124" s="38"/>
      <c r="D124" s="38"/>
      <c r="E124" s="39"/>
      <c r="F124" s="39"/>
      <c r="G124" s="29"/>
      <c r="H124" s="29"/>
      <c r="I124" s="34"/>
    </row>
    <row r="125" spans="2:10" ht="18" customHeight="1" x14ac:dyDescent="0.2">
      <c r="B125" s="37"/>
      <c r="C125" s="38"/>
      <c r="D125" s="38"/>
      <c r="E125" s="39"/>
      <c r="F125" s="39"/>
      <c r="G125" s="29"/>
      <c r="H125" s="29"/>
      <c r="I125" s="34"/>
    </row>
    <row r="126" spans="2:10" ht="18" customHeight="1" x14ac:dyDescent="0.2">
      <c r="B126" s="37"/>
      <c r="C126" s="38"/>
      <c r="D126" s="38"/>
      <c r="E126" s="39"/>
      <c r="F126" s="39"/>
      <c r="G126" s="29"/>
      <c r="H126" s="29"/>
      <c r="I126" s="34"/>
    </row>
    <row r="127" spans="2:10" ht="18" customHeight="1" x14ac:dyDescent="0.2">
      <c r="B127" s="37"/>
      <c r="C127" s="38"/>
      <c r="D127" s="38"/>
      <c r="E127" s="39"/>
      <c r="F127" s="39"/>
      <c r="G127" s="29"/>
      <c r="H127" s="29"/>
      <c r="I127" s="34"/>
    </row>
    <row r="128" spans="2:10" ht="18" customHeight="1" x14ac:dyDescent="0.2">
      <c r="B128" s="37"/>
      <c r="C128" s="38"/>
      <c r="D128" s="38"/>
      <c r="E128" s="39"/>
      <c r="F128" s="39"/>
      <c r="G128" s="29"/>
      <c r="H128" s="29"/>
      <c r="I128" s="34"/>
    </row>
    <row r="129" spans="2:9" ht="18" customHeight="1" x14ac:dyDescent="0.2">
      <c r="B129" s="37"/>
      <c r="C129" s="38"/>
      <c r="D129" s="38"/>
      <c r="E129" s="39"/>
      <c r="F129" s="39"/>
      <c r="G129" s="29"/>
      <c r="H129" s="29"/>
      <c r="I129" s="34"/>
    </row>
    <row r="130" spans="2:9" ht="18" customHeight="1" x14ac:dyDescent="0.2">
      <c r="B130" s="37"/>
      <c r="C130" s="38"/>
      <c r="D130" s="38"/>
      <c r="E130" s="39"/>
      <c r="F130" s="39"/>
      <c r="G130" s="29"/>
      <c r="H130" s="29"/>
      <c r="I130" s="34"/>
    </row>
    <row r="131" spans="2:9" ht="18" customHeight="1" x14ac:dyDescent="0.2">
      <c r="B131" s="37"/>
      <c r="C131" s="38"/>
      <c r="D131" s="38"/>
      <c r="E131" s="39"/>
      <c r="F131" s="39"/>
      <c r="G131" s="29"/>
      <c r="H131" s="29"/>
      <c r="I131" s="44"/>
    </row>
    <row r="132" spans="2:9" ht="18" customHeight="1" x14ac:dyDescent="0.2">
      <c r="B132" s="37"/>
      <c r="C132" s="38"/>
      <c r="D132" s="38"/>
      <c r="E132" s="39"/>
      <c r="F132" s="39"/>
      <c r="G132" s="29"/>
      <c r="H132" s="29"/>
      <c r="I132" s="44"/>
    </row>
    <row r="133" spans="2:9" ht="18" customHeight="1" x14ac:dyDescent="0.2">
      <c r="B133" s="37"/>
      <c r="C133" s="47"/>
      <c r="D133" s="47"/>
      <c r="E133" s="39"/>
      <c r="F133" s="39"/>
      <c r="G133" s="29"/>
      <c r="H133" s="29"/>
      <c r="I133" s="44"/>
    </row>
    <row r="134" spans="2:9" ht="18" customHeight="1" x14ac:dyDescent="0.2">
      <c r="B134" s="37"/>
      <c r="C134" s="47"/>
      <c r="D134" s="47"/>
      <c r="E134" s="39"/>
      <c r="F134" s="39"/>
      <c r="G134" s="29"/>
      <c r="H134" s="29"/>
      <c r="I134" s="44"/>
    </row>
    <row r="135" spans="2:9" ht="18" customHeight="1" x14ac:dyDescent="0.25">
      <c r="B135" s="47"/>
      <c r="C135" s="47"/>
      <c r="D135" s="47"/>
      <c r="E135" s="8"/>
      <c r="F135" s="8"/>
      <c r="G135" s="8"/>
      <c r="H135" s="8"/>
      <c r="I135" s="8"/>
    </row>
    <row r="136" spans="2:9" ht="18" customHeight="1" x14ac:dyDescent="0.25">
      <c r="B136" s="47"/>
      <c r="C136" s="47"/>
      <c r="D136" s="47"/>
      <c r="E136" s="8"/>
      <c r="F136" s="8"/>
      <c r="G136" s="8"/>
      <c r="H136" s="8"/>
      <c r="I136" s="8"/>
    </row>
    <row r="137" spans="2:9" ht="18" customHeight="1" x14ac:dyDescent="0.25">
      <c r="B137" s="6"/>
      <c r="C137" s="6"/>
      <c r="D137" s="6"/>
      <c r="E137" s="7"/>
      <c r="F137" s="7"/>
      <c r="G137" s="7"/>
      <c r="H137" s="7"/>
      <c r="I137" s="7"/>
    </row>
    <row r="138" spans="2:9" ht="18" customHeight="1" x14ac:dyDescent="0.2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2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2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2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2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25">
      <c r="B143" s="6"/>
      <c r="C143" s="6"/>
      <c r="D143" s="6"/>
      <c r="E143" s="7"/>
      <c r="F143" s="48"/>
      <c r="G143" s="48"/>
      <c r="H143" s="48"/>
      <c r="I143" s="48"/>
    </row>
    <row r="144" spans="2:9" ht="18" customHeight="1" x14ac:dyDescent="0.25">
      <c r="B144" s="6"/>
      <c r="C144" s="6"/>
      <c r="D144" s="6"/>
      <c r="E144" s="7"/>
      <c r="F144" s="7"/>
      <c r="G144" s="7"/>
      <c r="H144" s="7"/>
      <c r="I144" s="7"/>
    </row>
    <row r="145" spans="2:9" ht="18" customHeight="1" x14ac:dyDescent="0.25">
      <c r="B145" s="6"/>
      <c r="C145" s="6"/>
      <c r="D145" s="6"/>
      <c r="E145" s="7"/>
      <c r="F145" s="197"/>
      <c r="G145" s="197"/>
      <c r="H145" s="197"/>
      <c r="I145" s="197"/>
    </row>
    <row r="146" spans="2:9" ht="18" customHeight="1" x14ac:dyDescent="0.25">
      <c r="B146" s="6"/>
      <c r="C146" s="6"/>
      <c r="D146" s="6"/>
      <c r="E146" s="7"/>
      <c r="F146" s="7"/>
      <c r="G146" s="7"/>
      <c r="H146" s="7"/>
      <c r="I146" s="7"/>
    </row>
    <row r="147" spans="2:9" ht="18" customHeight="1" x14ac:dyDescent="0.25">
      <c r="B147" s="6"/>
      <c r="C147" s="6"/>
      <c r="D147" s="6"/>
      <c r="E147" s="7"/>
      <c r="F147" s="206"/>
      <c r="G147" s="206"/>
      <c r="H147" s="206"/>
      <c r="I147" s="206"/>
    </row>
    <row r="148" spans="2:9" ht="18" customHeight="1" x14ac:dyDescent="0.25">
      <c r="B148" s="6"/>
      <c r="C148" s="6"/>
      <c r="D148" s="6"/>
      <c r="E148" s="7"/>
      <c r="F148" s="206"/>
      <c r="G148" s="206"/>
      <c r="H148" s="206"/>
      <c r="I148" s="206"/>
    </row>
    <row r="149" spans="2:9" ht="18" customHeight="1" x14ac:dyDescent="0.25">
      <c r="B149" s="6"/>
      <c r="C149" s="6"/>
      <c r="D149" s="6"/>
      <c r="E149" s="7"/>
      <c r="F149" s="206"/>
      <c r="G149" s="206"/>
      <c r="H149" s="206"/>
      <c r="I149" s="206"/>
    </row>
    <row r="150" spans="2:9" ht="18" customHeight="1" x14ac:dyDescent="0.25">
      <c r="B150" s="6"/>
      <c r="C150" s="6"/>
      <c r="D150" s="6"/>
      <c r="E150" s="7"/>
      <c r="F150" s="82"/>
      <c r="G150" s="82"/>
      <c r="H150" s="82"/>
      <c r="I150" s="82"/>
    </row>
    <row r="151" spans="2:9" ht="18" customHeight="1" x14ac:dyDescent="0.25">
      <c r="B151" s="6"/>
      <c r="C151" s="6"/>
      <c r="D151" s="6"/>
      <c r="E151" s="7"/>
      <c r="F151" s="82"/>
      <c r="G151" s="82"/>
      <c r="H151" s="82"/>
      <c r="I151" s="82"/>
    </row>
    <row r="152" spans="2:9" ht="18" customHeight="1" x14ac:dyDescent="0.25">
      <c r="B152" s="6"/>
      <c r="C152" s="6"/>
      <c r="D152" s="6"/>
      <c r="E152" s="7"/>
      <c r="F152" s="82"/>
      <c r="G152" s="82"/>
      <c r="H152" s="82"/>
      <c r="I152" s="82"/>
    </row>
    <row r="153" spans="2:9" ht="18" customHeight="1" x14ac:dyDescent="0.25">
      <c r="B153" s="6"/>
      <c r="C153" s="6"/>
      <c r="D153" s="6"/>
      <c r="E153" s="7"/>
      <c r="F153" s="196"/>
      <c r="G153" s="196"/>
      <c r="H153" s="196"/>
      <c r="I153" s="196"/>
    </row>
    <row r="154" spans="2:9" ht="18" customHeight="1" x14ac:dyDescent="0.25">
      <c r="B154" s="6"/>
      <c r="C154" s="6"/>
      <c r="D154" s="6"/>
      <c r="E154" s="7"/>
      <c r="F154" s="196"/>
      <c r="G154" s="196"/>
      <c r="H154" s="196"/>
      <c r="I154" s="196"/>
    </row>
    <row r="155" spans="2:9" ht="18" customHeight="1" x14ac:dyDescent="0.25">
      <c r="B155" s="6"/>
      <c r="C155" s="6"/>
      <c r="D155" s="6"/>
      <c r="E155" s="7"/>
      <c r="F155" s="7"/>
      <c r="G155" s="7"/>
      <c r="H155" s="7"/>
      <c r="I155" s="7"/>
    </row>
    <row r="156" spans="2:9" ht="18" customHeight="1" x14ac:dyDescent="0.2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2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2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2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2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2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2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2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25">
      <c r="B164" s="52" t="s">
        <v>74</v>
      </c>
      <c r="C164" s="6"/>
      <c r="D164" s="6"/>
      <c r="E164" s="7"/>
      <c r="F164" s="7"/>
      <c r="G164" s="7"/>
      <c r="H164" s="7"/>
      <c r="I164" s="7"/>
    </row>
    <row r="165" spans="2:9" ht="18" customHeight="1" x14ac:dyDescent="0.25">
      <c r="B165" s="52" t="s">
        <v>26</v>
      </c>
      <c r="C165" s="53"/>
      <c r="D165" s="53"/>
      <c r="E165" s="54"/>
      <c r="F165" s="54"/>
      <c r="G165" s="54"/>
      <c r="H165" s="54"/>
      <c r="I165" s="54"/>
    </row>
    <row r="166" spans="2:9" ht="18" customHeight="1" x14ac:dyDescent="0.25">
      <c r="B166" s="52" t="s">
        <v>27</v>
      </c>
      <c r="C166" s="53"/>
      <c r="D166" s="53"/>
      <c r="E166" s="54"/>
      <c r="F166" s="54"/>
      <c r="G166" s="54"/>
      <c r="H166" s="54"/>
      <c r="I166" s="54"/>
    </row>
    <row r="167" spans="2:9" ht="18" customHeight="1" x14ac:dyDescent="0.25">
      <c r="B167" s="52" t="s">
        <v>28</v>
      </c>
      <c r="C167" s="53"/>
      <c r="D167" s="53"/>
      <c r="E167" s="54"/>
      <c r="F167" s="54"/>
      <c r="G167" s="54"/>
      <c r="H167" s="54"/>
      <c r="I167" s="54"/>
    </row>
    <row r="168" spans="2:9" ht="18" customHeight="1" x14ac:dyDescent="0.25">
      <c r="B168" s="52" t="s">
        <v>29</v>
      </c>
      <c r="C168" s="53"/>
      <c r="D168" s="53"/>
      <c r="E168" s="54"/>
      <c r="F168" s="54"/>
      <c r="G168" s="54"/>
      <c r="H168" s="54"/>
      <c r="I168" s="54"/>
    </row>
    <row r="169" spans="2:9" ht="18" customHeight="1" x14ac:dyDescent="0.25">
      <c r="B169" s="52" t="s">
        <v>30</v>
      </c>
      <c r="C169" s="53"/>
      <c r="D169" s="53"/>
      <c r="E169" s="54"/>
      <c r="F169" s="54"/>
      <c r="G169" s="54"/>
      <c r="H169" s="54"/>
      <c r="I169" s="54"/>
    </row>
    <row r="170" spans="2:9" ht="18" customHeight="1" x14ac:dyDescent="0.25">
      <c r="B170" s="49"/>
      <c r="C170" s="50"/>
      <c r="D170" s="50"/>
      <c r="E170" s="51"/>
      <c r="F170" s="51"/>
      <c r="G170" s="51"/>
      <c r="H170" s="51"/>
      <c r="I170" s="7"/>
    </row>
    <row r="171" spans="2:9" ht="18" customHeight="1" x14ac:dyDescent="0.25">
      <c r="B171" s="49"/>
      <c r="C171" s="50"/>
      <c r="D171" s="50"/>
      <c r="E171" s="51"/>
      <c r="F171" s="51"/>
      <c r="G171" s="51"/>
      <c r="H171" s="51"/>
      <c r="I171" s="7"/>
    </row>
    <row r="172" spans="2:9" ht="18" customHeight="1" x14ac:dyDescent="0.25">
      <c r="B172" s="49"/>
      <c r="C172" s="50"/>
      <c r="D172" s="50"/>
      <c r="E172" s="51"/>
      <c r="F172" s="51"/>
      <c r="G172" s="51"/>
      <c r="H172" s="51"/>
      <c r="I172" s="7"/>
    </row>
    <row r="173" spans="2:9" ht="18" customHeight="1" x14ac:dyDescent="0.25">
      <c r="B173" s="6"/>
      <c r="C173" s="6"/>
      <c r="D173" s="6"/>
      <c r="E173" s="7"/>
      <c r="F173" s="7"/>
      <c r="G173" s="7"/>
      <c r="H173" s="7"/>
      <c r="I173" s="7"/>
    </row>
    <row r="174" spans="2:9" ht="18" customHeight="1" x14ac:dyDescent="0.2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2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2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2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2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2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2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2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2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2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2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25">
      <c r="B185" s="6"/>
      <c r="C185" s="6"/>
      <c r="D185" s="6"/>
      <c r="E185" s="7"/>
      <c r="F185" s="7"/>
      <c r="G185" s="7"/>
      <c r="H185" s="7"/>
      <c r="I185" s="7"/>
    </row>
    <row r="186" spans="2:9" ht="12.75" customHeight="1" x14ac:dyDescent="0.25"/>
    <row r="187" spans="2:9" ht="12.75" customHeight="1" x14ac:dyDescent="0.25"/>
    <row r="196" ht="12.75" customHeight="1" x14ac:dyDescent="0.25"/>
    <row r="198" ht="12.75" customHeight="1" x14ac:dyDescent="0.25"/>
    <row r="204" ht="12.75" customHeight="1" x14ac:dyDescent="0.25"/>
    <row r="207" ht="12.75" customHeight="1" x14ac:dyDescent="0.25"/>
    <row r="212" ht="12.75" customHeight="1" x14ac:dyDescent="0.25"/>
    <row r="215" ht="12.75" customHeight="1" x14ac:dyDescent="0.25"/>
    <row r="221" ht="12.75" customHeight="1" x14ac:dyDescent="0.25"/>
  </sheetData>
  <mergeCells count="97">
    <mergeCell ref="A6:I6"/>
    <mergeCell ref="B34:H34"/>
    <mergeCell ref="B36:B37"/>
    <mergeCell ref="C36:C37"/>
    <mergeCell ref="E36:E37"/>
    <mergeCell ref="F36:F37"/>
    <mergeCell ref="G36:G37"/>
    <mergeCell ref="H36:H37"/>
    <mergeCell ref="H28:H29"/>
    <mergeCell ref="G28:G29"/>
    <mergeCell ref="B9:G9"/>
    <mergeCell ref="B10:B11"/>
    <mergeCell ref="C10:C11"/>
    <mergeCell ref="F10:F11"/>
    <mergeCell ref="G10:G11"/>
    <mergeCell ref="D28:D29"/>
    <mergeCell ref="Y36:Y37"/>
    <mergeCell ref="Z36:Z37"/>
    <mergeCell ref="I36:I37"/>
    <mergeCell ref="I43:I44"/>
    <mergeCell ref="F28:F29"/>
    <mergeCell ref="U36:U37"/>
    <mergeCell ref="V36:V37"/>
    <mergeCell ref="X36:X37"/>
    <mergeCell ref="H43:H44"/>
    <mergeCell ref="A5:I5"/>
    <mergeCell ref="B42:G42"/>
    <mergeCell ref="B43:B44"/>
    <mergeCell ref="C43:C44"/>
    <mergeCell ref="E43:E44"/>
    <mergeCell ref="F43:F44"/>
    <mergeCell ref="G43:G44"/>
    <mergeCell ref="B35:G35"/>
    <mergeCell ref="B15:H15"/>
    <mergeCell ref="A7:I7"/>
    <mergeCell ref="B27:G27"/>
    <mergeCell ref="B28:B29"/>
    <mergeCell ref="C28:C29"/>
    <mergeCell ref="I28:I29"/>
    <mergeCell ref="E28:E29"/>
    <mergeCell ref="E10:E11"/>
    <mergeCell ref="B92:I92"/>
    <mergeCell ref="B74:B75"/>
    <mergeCell ref="C74:C75"/>
    <mergeCell ref="C84:C85"/>
    <mergeCell ref="I64:I65"/>
    <mergeCell ref="B73:I73"/>
    <mergeCell ref="H84:H85"/>
    <mergeCell ref="B84:B85"/>
    <mergeCell ref="I84:I85"/>
    <mergeCell ref="H74:H75"/>
    <mergeCell ref="B83:I83"/>
    <mergeCell ref="E84:E85"/>
    <mergeCell ref="F84:F85"/>
    <mergeCell ref="G84:G85"/>
    <mergeCell ref="B63:H63"/>
    <mergeCell ref="B64:B65"/>
    <mergeCell ref="C64:C65"/>
    <mergeCell ref="E64:E65"/>
    <mergeCell ref="F64:F65"/>
    <mergeCell ref="G64:G65"/>
    <mergeCell ref="H64:H65"/>
    <mergeCell ref="F148:I148"/>
    <mergeCell ref="F147:I147"/>
    <mergeCell ref="E93:E94"/>
    <mergeCell ref="F93:F94"/>
    <mergeCell ref="G93:G94"/>
    <mergeCell ref="H93:H94"/>
    <mergeCell ref="I93:I94"/>
    <mergeCell ref="F112:F113"/>
    <mergeCell ref="G112:G113"/>
    <mergeCell ref="H112:H113"/>
    <mergeCell ref="F154:I154"/>
    <mergeCell ref="F153:I153"/>
    <mergeCell ref="F145:I145"/>
    <mergeCell ref="B62:H62"/>
    <mergeCell ref="I112:I113"/>
    <mergeCell ref="B111:I111"/>
    <mergeCell ref="B112:B113"/>
    <mergeCell ref="C112:C113"/>
    <mergeCell ref="E112:E113"/>
    <mergeCell ref="F149:I149"/>
    <mergeCell ref="B93:B94"/>
    <mergeCell ref="C93:C94"/>
    <mergeCell ref="F74:F75"/>
    <mergeCell ref="E74:E75"/>
    <mergeCell ref="I74:I75"/>
    <mergeCell ref="G74:G75"/>
    <mergeCell ref="J112:J113"/>
    <mergeCell ref="K64:K65"/>
    <mergeCell ref="K74:K75"/>
    <mergeCell ref="K84:K85"/>
    <mergeCell ref="K93:K94"/>
    <mergeCell ref="J93:J94"/>
    <mergeCell ref="J84:J85"/>
    <mergeCell ref="J64:J65"/>
    <mergeCell ref="J74:J75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7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P197"/>
  <sheetViews>
    <sheetView view="pageBreakPreview" zoomScaleNormal="100" zoomScaleSheetLayoutView="100" workbookViewId="0">
      <selection activeCell="G33" sqref="F33:G33"/>
    </sheetView>
  </sheetViews>
  <sheetFormatPr defaultColWidth="8.7109375" defaultRowHeight="18" x14ac:dyDescent="0.25"/>
  <cols>
    <col min="1" max="1" width="4.28515625" style="13" customWidth="1"/>
    <col min="2" max="2" width="28.5703125" style="1" customWidth="1"/>
    <col min="3" max="3" width="12" style="1" customWidth="1"/>
    <col min="4" max="4" width="14.42578125" style="1" customWidth="1"/>
    <col min="5" max="5" width="13.85546875" style="1" customWidth="1"/>
    <col min="6" max="6" width="12.42578125" style="2" customWidth="1"/>
    <col min="7" max="7" width="13.7109375" style="2" customWidth="1"/>
    <col min="8" max="8" width="15.28515625" style="2" customWidth="1"/>
    <col min="9" max="9" width="15.140625" style="2" customWidth="1"/>
    <col min="10" max="10" width="13" style="2" customWidth="1"/>
    <col min="11" max="11" width="14.7109375" style="2" customWidth="1"/>
    <col min="12" max="12" width="13.5703125" style="7" customWidth="1"/>
    <col min="13" max="13" width="14.42578125" style="10" customWidth="1"/>
    <col min="14" max="14" width="5" style="3" customWidth="1"/>
    <col min="15" max="16384" width="8.7109375" style="3"/>
  </cols>
  <sheetData>
    <row r="1" spans="1:16" x14ac:dyDescent="0.25">
      <c r="B1" s="6"/>
      <c r="C1" s="6"/>
      <c r="D1" s="6"/>
      <c r="E1" s="6"/>
      <c r="F1" s="7"/>
      <c r="G1" s="7"/>
      <c r="H1" s="7"/>
      <c r="I1" s="7"/>
      <c r="J1" s="7"/>
      <c r="K1" s="7"/>
    </row>
    <row r="2" spans="1:16" x14ac:dyDescent="0.25">
      <c r="B2" s="6"/>
      <c r="C2" s="6"/>
      <c r="D2" s="6"/>
      <c r="E2" s="6"/>
      <c r="F2" s="7"/>
      <c r="G2" s="7"/>
      <c r="H2" s="7"/>
      <c r="I2" s="7"/>
      <c r="J2" s="7"/>
      <c r="K2" s="7"/>
    </row>
    <row r="3" spans="1:16" x14ac:dyDescent="0.25">
      <c r="B3" s="6"/>
      <c r="C3" s="6"/>
      <c r="D3" s="6"/>
      <c r="E3" s="6"/>
      <c r="F3" s="7"/>
      <c r="G3" s="7"/>
      <c r="H3" s="7"/>
      <c r="I3" s="7"/>
      <c r="J3" s="7"/>
      <c r="K3" s="7"/>
    </row>
    <row r="4" spans="1:16" ht="29.25" customHeight="1" x14ac:dyDescent="0.25">
      <c r="B4" s="6"/>
      <c r="C4" s="6"/>
      <c r="D4" s="6"/>
      <c r="E4" s="6"/>
      <c r="F4" s="7"/>
      <c r="G4" s="7"/>
      <c r="H4" s="7"/>
      <c r="I4" s="7"/>
      <c r="J4" s="7"/>
      <c r="K4" s="7"/>
    </row>
    <row r="5" spans="1:16" ht="29.25" customHeight="1" x14ac:dyDescent="0.25">
      <c r="B5" s="6"/>
      <c r="C5" s="6"/>
      <c r="D5" s="6"/>
      <c r="E5" s="6"/>
      <c r="F5" s="7"/>
      <c r="G5" s="7"/>
      <c r="H5" s="7"/>
      <c r="I5" s="7"/>
      <c r="J5" s="7"/>
      <c r="K5" s="7"/>
    </row>
    <row r="6" spans="1:16" s="20" customFormat="1" ht="45" x14ac:dyDescent="0.25">
      <c r="A6" s="211" t="s">
        <v>31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</row>
    <row r="7" spans="1:16" s="20" customFormat="1" ht="45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</row>
    <row r="8" spans="1:16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89"/>
    </row>
    <row r="9" spans="1:16" s="151" customFormat="1" ht="21.7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20"/>
      <c r="M9" s="152"/>
    </row>
    <row r="10" spans="1:16" ht="33" customHeight="1" thickBot="1" x14ac:dyDescent="0.55000000000000004">
      <c r="B10" s="199" t="s">
        <v>2</v>
      </c>
      <c r="C10" s="199"/>
      <c r="D10" s="199"/>
      <c r="E10" s="199"/>
      <c r="F10" s="199"/>
      <c r="G10" s="199"/>
      <c r="H10" s="199"/>
      <c r="I10" s="199"/>
      <c r="J10" s="11"/>
      <c r="K10" s="8"/>
      <c r="L10" s="8"/>
    </row>
    <row r="11" spans="1:16" ht="12.75" customHeight="1" thickBot="1" x14ac:dyDescent="0.3">
      <c r="B11" s="236" t="s">
        <v>3</v>
      </c>
      <c r="C11" s="238" t="s">
        <v>4</v>
      </c>
      <c r="D11" s="238" t="s">
        <v>78</v>
      </c>
      <c r="E11" s="238" t="s">
        <v>82</v>
      </c>
      <c r="F11" s="240" t="s">
        <v>5</v>
      </c>
      <c r="G11" s="240" t="s">
        <v>33</v>
      </c>
      <c r="H11" s="240" t="s">
        <v>7</v>
      </c>
      <c r="I11" s="240" t="s">
        <v>66</v>
      </c>
      <c r="J11" s="240" t="s">
        <v>50</v>
      </c>
      <c r="K11" s="240" t="s">
        <v>65</v>
      </c>
      <c r="L11" s="240" t="s">
        <v>55</v>
      </c>
      <c r="M11" s="240" t="s">
        <v>67</v>
      </c>
      <c r="N11" s="222"/>
      <c r="O11" s="9"/>
      <c r="P11" s="10"/>
    </row>
    <row r="12" spans="1:16" ht="25.5" customHeight="1" thickBot="1" x14ac:dyDescent="0.3">
      <c r="B12" s="237"/>
      <c r="C12" s="239"/>
      <c r="D12" s="242"/>
      <c r="E12" s="242"/>
      <c r="F12" s="241"/>
      <c r="G12" s="241"/>
      <c r="H12" s="241"/>
      <c r="I12" s="241"/>
      <c r="J12" s="241"/>
      <c r="K12" s="241"/>
      <c r="L12" s="241"/>
      <c r="M12" s="241"/>
      <c r="N12" s="222"/>
      <c r="O12" s="10"/>
      <c r="P12" s="10"/>
    </row>
    <row r="13" spans="1:16" s="14" customFormat="1" ht="19.350000000000001" customHeight="1" x14ac:dyDescent="0.25">
      <c r="A13" s="70"/>
      <c r="B13" s="95" t="s">
        <v>80</v>
      </c>
      <c r="C13" s="171" t="s">
        <v>91</v>
      </c>
      <c r="D13" s="142">
        <f t="shared" ref="D13:D18" si="0">F13-7</f>
        <v>45909</v>
      </c>
      <c r="E13" s="142">
        <f t="shared" ref="E13:E18" si="1">F13</f>
        <v>45916</v>
      </c>
      <c r="F13" s="142">
        <v>45916</v>
      </c>
      <c r="G13" s="142">
        <v>45923</v>
      </c>
      <c r="H13" s="142">
        <v>45945</v>
      </c>
      <c r="I13" s="126">
        <f>G13+28</f>
        <v>45951</v>
      </c>
      <c r="J13" s="126">
        <f t="shared" ref="J13:J18" si="2">(G13+28)</f>
        <v>45951</v>
      </c>
      <c r="K13" s="126">
        <f>G13+29</f>
        <v>45952</v>
      </c>
      <c r="L13" s="126">
        <f>(G13+30)</f>
        <v>45953</v>
      </c>
      <c r="M13" s="143">
        <f>(H13+30)</f>
        <v>45975</v>
      </c>
      <c r="N13" s="12"/>
      <c r="O13" s="13"/>
      <c r="P13" s="10"/>
    </row>
    <row r="14" spans="1:16" s="14" customFormat="1" ht="19.350000000000001" customHeight="1" x14ac:dyDescent="0.25">
      <c r="A14" s="70"/>
      <c r="B14" s="95" t="s">
        <v>110</v>
      </c>
      <c r="C14" s="171" t="s">
        <v>111</v>
      </c>
      <c r="D14" s="142">
        <f t="shared" si="0"/>
        <v>45917</v>
      </c>
      <c r="E14" s="142">
        <f t="shared" si="1"/>
        <v>45924</v>
      </c>
      <c r="F14" s="142">
        <v>45924</v>
      </c>
      <c r="G14" s="142">
        <v>45931</v>
      </c>
      <c r="H14" s="142">
        <v>45952</v>
      </c>
      <c r="I14" s="142">
        <f>G14+28</f>
        <v>45959</v>
      </c>
      <c r="J14" s="142">
        <f t="shared" si="2"/>
        <v>45959</v>
      </c>
      <c r="K14" s="142">
        <f t="shared" ref="K14:K18" si="3">G14+29</f>
        <v>45960</v>
      </c>
      <c r="L14" s="142">
        <f>(G14+30)</f>
        <v>45961</v>
      </c>
      <c r="M14" s="96">
        <f t="shared" ref="M14:M18" si="4">(H14+30)</f>
        <v>45982</v>
      </c>
      <c r="N14" s="12"/>
      <c r="O14" s="13"/>
      <c r="P14" s="10"/>
    </row>
    <row r="15" spans="1:16" s="14" customFormat="1" ht="19.5" customHeight="1" x14ac:dyDescent="0.25">
      <c r="A15" s="70"/>
      <c r="B15" s="95" t="s">
        <v>102</v>
      </c>
      <c r="C15" s="171" t="s">
        <v>103</v>
      </c>
      <c r="D15" s="142">
        <f t="shared" si="0"/>
        <v>45923</v>
      </c>
      <c r="E15" s="142">
        <f t="shared" si="1"/>
        <v>45930</v>
      </c>
      <c r="F15" s="142">
        <v>45930</v>
      </c>
      <c r="G15" s="142">
        <v>45937</v>
      </c>
      <c r="H15" s="142">
        <v>45959</v>
      </c>
      <c r="I15" s="142">
        <f>G15+28</f>
        <v>45965</v>
      </c>
      <c r="J15" s="142">
        <f t="shared" si="2"/>
        <v>45965</v>
      </c>
      <c r="K15" s="142">
        <f t="shared" si="3"/>
        <v>45966</v>
      </c>
      <c r="L15" s="142">
        <f>(G15+30)</f>
        <v>45967</v>
      </c>
      <c r="M15" s="96">
        <f t="shared" si="4"/>
        <v>45989</v>
      </c>
      <c r="N15" s="12"/>
      <c r="O15" s="13"/>
      <c r="P15" s="13"/>
    </row>
    <row r="16" spans="1:16" s="14" customFormat="1" ht="19.5" customHeight="1" x14ac:dyDescent="0.25">
      <c r="A16" s="70"/>
      <c r="B16" s="95" t="s">
        <v>73</v>
      </c>
      <c r="C16" s="171" t="s">
        <v>107</v>
      </c>
      <c r="D16" s="142">
        <f t="shared" si="0"/>
        <v>45930</v>
      </c>
      <c r="E16" s="142">
        <f t="shared" si="1"/>
        <v>45937</v>
      </c>
      <c r="F16" s="142">
        <v>45937</v>
      </c>
      <c r="G16" s="142">
        <v>45944</v>
      </c>
      <c r="H16" s="142">
        <v>45966</v>
      </c>
      <c r="I16" s="142">
        <f>G16+28</f>
        <v>45972</v>
      </c>
      <c r="J16" s="142">
        <f t="shared" si="2"/>
        <v>45972</v>
      </c>
      <c r="K16" s="142">
        <f t="shared" si="3"/>
        <v>45973</v>
      </c>
      <c r="L16" s="142">
        <f>(G16+30)</f>
        <v>45974</v>
      </c>
      <c r="M16" s="96">
        <f t="shared" si="4"/>
        <v>45996</v>
      </c>
      <c r="N16" s="12"/>
      <c r="O16" s="13"/>
      <c r="P16" s="13"/>
    </row>
    <row r="17" spans="1:16" s="14" customFormat="1" ht="19.5" customHeight="1" x14ac:dyDescent="0.25">
      <c r="A17" s="70"/>
      <c r="B17" s="95" t="s">
        <v>88</v>
      </c>
      <c r="C17" s="171" t="s">
        <v>114</v>
      </c>
      <c r="D17" s="142">
        <f t="shared" si="0"/>
        <v>45937</v>
      </c>
      <c r="E17" s="142">
        <f t="shared" si="1"/>
        <v>45944</v>
      </c>
      <c r="F17" s="142">
        <v>45944</v>
      </c>
      <c r="G17" s="142">
        <v>45951</v>
      </c>
      <c r="H17" s="142">
        <v>45973</v>
      </c>
      <c r="I17" s="142">
        <f>G17+28</f>
        <v>45979</v>
      </c>
      <c r="J17" s="142">
        <f t="shared" si="2"/>
        <v>45979</v>
      </c>
      <c r="K17" s="142">
        <f t="shared" si="3"/>
        <v>45980</v>
      </c>
      <c r="L17" s="142">
        <f>(G17+30)</f>
        <v>45981</v>
      </c>
      <c r="M17" s="96">
        <f t="shared" si="4"/>
        <v>46003</v>
      </c>
      <c r="N17" s="12"/>
      <c r="O17" s="13"/>
      <c r="P17" s="13"/>
    </row>
    <row r="18" spans="1:16" s="14" customFormat="1" ht="19.350000000000001" customHeight="1" thickBot="1" x14ac:dyDescent="0.3">
      <c r="A18" s="70"/>
      <c r="B18" s="97" t="s">
        <v>96</v>
      </c>
      <c r="C18" s="159" t="s">
        <v>124</v>
      </c>
      <c r="D18" s="99">
        <f t="shared" si="0"/>
        <v>45952</v>
      </c>
      <c r="E18" s="99">
        <f t="shared" si="1"/>
        <v>45959</v>
      </c>
      <c r="F18" s="99">
        <v>45959</v>
      </c>
      <c r="G18" s="99">
        <v>45965</v>
      </c>
      <c r="H18" s="99">
        <v>45987</v>
      </c>
      <c r="I18" s="99">
        <f t="shared" ref="I18" si="5">G18+28</f>
        <v>45993</v>
      </c>
      <c r="J18" s="99">
        <f t="shared" si="2"/>
        <v>45993</v>
      </c>
      <c r="K18" s="99">
        <f t="shared" si="3"/>
        <v>45994</v>
      </c>
      <c r="L18" s="99">
        <f>(G18+30)</f>
        <v>45995</v>
      </c>
      <c r="M18" s="100">
        <f t="shared" si="4"/>
        <v>46017</v>
      </c>
      <c r="N18" s="12"/>
      <c r="O18" s="13"/>
      <c r="P18" s="13"/>
    </row>
    <row r="19" spans="1:16" x14ac:dyDescent="0.2">
      <c r="B19" s="11"/>
      <c r="C19" s="11"/>
      <c r="D19" s="135"/>
      <c r="E19" s="135"/>
      <c r="F19" s="11"/>
      <c r="G19" s="11"/>
      <c r="H19" s="11"/>
      <c r="I19" s="11"/>
      <c r="J19" s="11"/>
      <c r="K19" s="11"/>
      <c r="L19" s="11"/>
    </row>
    <row r="20" spans="1:16" ht="32.25" thickBot="1" x14ac:dyDescent="0.55000000000000004">
      <c r="B20" s="199" t="s">
        <v>34</v>
      </c>
      <c r="C20" s="199"/>
      <c r="D20" s="199"/>
      <c r="E20" s="199"/>
      <c r="F20" s="199"/>
      <c r="G20" s="199"/>
      <c r="H20" s="199"/>
      <c r="I20" s="11"/>
      <c r="J20" s="11"/>
      <c r="K20" s="11"/>
      <c r="L20" s="11"/>
    </row>
    <row r="21" spans="1:16" ht="19.5" customHeight="1" thickBot="1" x14ac:dyDescent="0.25">
      <c r="B21" s="245" t="s">
        <v>3</v>
      </c>
      <c r="C21" s="202" t="s">
        <v>4</v>
      </c>
      <c r="D21" s="238" t="s">
        <v>78</v>
      </c>
      <c r="E21" s="238" t="s">
        <v>82</v>
      </c>
      <c r="F21" s="194" t="s">
        <v>32</v>
      </c>
      <c r="G21" s="194" t="s">
        <v>33</v>
      </c>
      <c r="H21" s="194" t="s">
        <v>9</v>
      </c>
      <c r="I21" s="11"/>
      <c r="J21" s="11"/>
      <c r="K21" s="11"/>
      <c r="L21" s="11"/>
    </row>
    <row r="22" spans="1:16" ht="18.75" thickBot="1" x14ac:dyDescent="0.25">
      <c r="B22" s="237"/>
      <c r="C22" s="239"/>
      <c r="D22" s="242"/>
      <c r="E22" s="242"/>
      <c r="F22" s="243"/>
      <c r="G22" s="243"/>
      <c r="H22" s="243"/>
      <c r="I22" s="11"/>
      <c r="J22" s="11"/>
      <c r="K22" s="11"/>
      <c r="L22" s="11"/>
    </row>
    <row r="23" spans="1:16" ht="19.5" customHeight="1" x14ac:dyDescent="0.25">
      <c r="B23" s="104" t="s">
        <v>112</v>
      </c>
      <c r="C23" s="113" t="s">
        <v>113</v>
      </c>
      <c r="D23" s="114">
        <f>F23-7</f>
        <v>45919</v>
      </c>
      <c r="E23" s="114">
        <f>F23</f>
        <v>45926</v>
      </c>
      <c r="F23" s="114">
        <v>45926</v>
      </c>
      <c r="G23" s="114">
        <v>45934</v>
      </c>
      <c r="H23" s="105">
        <v>45956</v>
      </c>
      <c r="I23" s="12"/>
      <c r="J23" s="11"/>
      <c r="K23" s="11"/>
      <c r="L23" s="11"/>
    </row>
    <row r="24" spans="1:16" ht="19.5" customHeight="1" x14ac:dyDescent="0.25">
      <c r="B24" s="104" t="s">
        <v>98</v>
      </c>
      <c r="C24" s="113" t="s">
        <v>121</v>
      </c>
      <c r="D24" s="114">
        <f>F24-7</f>
        <v>45932</v>
      </c>
      <c r="E24" s="114">
        <f>F24</f>
        <v>45939</v>
      </c>
      <c r="F24" s="114">
        <v>45939</v>
      </c>
      <c r="G24" s="114">
        <v>45947</v>
      </c>
      <c r="H24" s="105">
        <v>45970</v>
      </c>
      <c r="I24" s="185"/>
      <c r="J24" s="11"/>
      <c r="K24" s="11"/>
      <c r="L24" s="11"/>
    </row>
    <row r="25" spans="1:16" ht="19.5" customHeight="1" thickBot="1" x14ac:dyDescent="0.3">
      <c r="B25" s="106" t="s">
        <v>104</v>
      </c>
      <c r="C25" s="107" t="s">
        <v>123</v>
      </c>
      <c r="D25" s="108">
        <f>F25-7</f>
        <v>45943</v>
      </c>
      <c r="E25" s="108">
        <f>F25</f>
        <v>45950</v>
      </c>
      <c r="F25" s="108">
        <v>45950</v>
      </c>
      <c r="G25" s="108">
        <v>45957</v>
      </c>
      <c r="H25" s="109">
        <v>45977</v>
      </c>
      <c r="I25" s="184"/>
      <c r="J25" s="11"/>
      <c r="K25" s="11"/>
      <c r="L25" s="11"/>
    </row>
    <row r="26" spans="1:16" ht="19.5" customHeight="1" x14ac:dyDescent="0.25">
      <c r="B26" s="90"/>
      <c r="C26" s="90"/>
      <c r="D26" s="163"/>
      <c r="E26" s="163"/>
      <c r="F26" s="90"/>
      <c r="G26" s="90"/>
      <c r="H26" s="90"/>
      <c r="I26" s="12"/>
      <c r="J26" s="11"/>
      <c r="K26" s="11"/>
      <c r="L26" s="11"/>
    </row>
    <row r="27" spans="1:16" x14ac:dyDescent="0.2">
      <c r="B27" s="198"/>
      <c r="C27" s="198"/>
      <c r="D27" s="198"/>
      <c r="E27" s="198"/>
      <c r="F27" s="198"/>
      <c r="G27" s="198"/>
      <c r="H27" s="198"/>
      <c r="I27" s="198"/>
      <c r="J27" s="23"/>
      <c r="K27" s="11"/>
      <c r="L27" s="8"/>
    </row>
    <row r="28" spans="1:16" ht="32.25" thickBot="1" x14ac:dyDescent="0.55000000000000004">
      <c r="B28" s="199" t="s">
        <v>14</v>
      </c>
      <c r="C28" s="199"/>
      <c r="D28" s="199"/>
      <c r="E28" s="199"/>
      <c r="F28" s="199"/>
      <c r="G28" s="199"/>
      <c r="H28" s="199"/>
      <c r="I28" s="199"/>
      <c r="J28" s="199"/>
      <c r="K28" s="199"/>
      <c r="L28" s="11"/>
    </row>
    <row r="29" spans="1:16" ht="12.75" customHeight="1" thickBot="1" x14ac:dyDescent="0.3">
      <c r="B29" s="245" t="s">
        <v>3</v>
      </c>
      <c r="C29" s="202" t="s">
        <v>4</v>
      </c>
      <c r="D29" s="238" t="s">
        <v>78</v>
      </c>
      <c r="E29" s="238" t="s">
        <v>82</v>
      </c>
      <c r="F29" s="194" t="s">
        <v>32</v>
      </c>
      <c r="G29" s="194" t="s">
        <v>33</v>
      </c>
      <c r="H29" s="194" t="s">
        <v>15</v>
      </c>
      <c r="I29" s="194" t="s">
        <v>13</v>
      </c>
      <c r="J29" s="194" t="s">
        <v>58</v>
      </c>
      <c r="K29" s="194" t="s">
        <v>16</v>
      </c>
      <c r="L29" s="194" t="s">
        <v>17</v>
      </c>
      <c r="M29" s="8"/>
    </row>
    <row r="30" spans="1:16" ht="25.5" customHeight="1" thickBot="1" x14ac:dyDescent="0.3">
      <c r="B30" s="237"/>
      <c r="C30" s="239"/>
      <c r="D30" s="242"/>
      <c r="E30" s="242"/>
      <c r="F30" s="243"/>
      <c r="G30" s="243"/>
      <c r="H30" s="243"/>
      <c r="I30" s="243"/>
      <c r="J30" s="243"/>
      <c r="K30" s="243"/>
      <c r="L30" s="243"/>
      <c r="M30" s="8"/>
    </row>
    <row r="31" spans="1:16" s="118" customFormat="1" ht="19.5" customHeight="1" x14ac:dyDescent="0.3">
      <c r="A31" s="120"/>
      <c r="B31" s="21" t="s">
        <v>44</v>
      </c>
      <c r="C31" s="168" t="s">
        <v>94</v>
      </c>
      <c r="D31" s="84">
        <f t="shared" ref="D31:D36" si="6">F31-7</f>
        <v>45909</v>
      </c>
      <c r="E31" s="84">
        <f t="shared" ref="E31:E36" si="7">F31</f>
        <v>45916</v>
      </c>
      <c r="F31" s="33">
        <v>45916</v>
      </c>
      <c r="G31" s="33">
        <v>45923</v>
      </c>
      <c r="H31" s="33">
        <v>45934</v>
      </c>
      <c r="I31" s="33">
        <f t="shared" ref="I31" si="8">G31+22</f>
        <v>45945</v>
      </c>
      <c r="J31" s="33">
        <f t="shared" ref="J31" si="9">G31+27</f>
        <v>45950</v>
      </c>
      <c r="K31" s="33">
        <f t="shared" ref="K31" si="10">G31+25</f>
        <v>45948</v>
      </c>
      <c r="L31" s="30">
        <f t="shared" ref="L31" si="11">G31+28</f>
        <v>45951</v>
      </c>
      <c r="M31" s="119"/>
    </row>
    <row r="32" spans="1:16" ht="19.5" customHeight="1" x14ac:dyDescent="0.3">
      <c r="A32" s="71"/>
      <c r="B32" s="21" t="s">
        <v>62</v>
      </c>
      <c r="C32" s="168" t="s">
        <v>95</v>
      </c>
      <c r="D32" s="84">
        <f t="shared" si="6"/>
        <v>45915</v>
      </c>
      <c r="E32" s="84">
        <f t="shared" si="7"/>
        <v>45922</v>
      </c>
      <c r="F32" s="33">
        <v>45922</v>
      </c>
      <c r="G32" s="33">
        <v>45927</v>
      </c>
      <c r="H32" s="33">
        <v>45940</v>
      </c>
      <c r="I32" s="33">
        <f t="shared" ref="I32:I36" si="12">G32+22</f>
        <v>45949</v>
      </c>
      <c r="J32" s="33">
        <f t="shared" ref="J32:J36" si="13">G32+27</f>
        <v>45954</v>
      </c>
      <c r="K32" s="33">
        <f t="shared" ref="K32:K36" si="14">G32+25</f>
        <v>45952</v>
      </c>
      <c r="L32" s="30">
        <f t="shared" ref="L32:L36" si="15">G32+28</f>
        <v>45955</v>
      </c>
    </row>
    <row r="33" spans="1:12" ht="19.5" customHeight="1" x14ac:dyDescent="0.3">
      <c r="A33" s="71"/>
      <c r="B33" s="21" t="s">
        <v>47</v>
      </c>
      <c r="C33" s="168" t="s">
        <v>99</v>
      </c>
      <c r="D33" s="84">
        <f t="shared" si="6"/>
        <v>45923</v>
      </c>
      <c r="E33" s="84">
        <f t="shared" si="7"/>
        <v>45930</v>
      </c>
      <c r="F33" s="33">
        <v>45930</v>
      </c>
      <c r="G33" s="33">
        <v>45937</v>
      </c>
      <c r="H33" s="33">
        <v>45948</v>
      </c>
      <c r="I33" s="33">
        <f t="shared" si="12"/>
        <v>45959</v>
      </c>
      <c r="J33" s="33">
        <f t="shared" si="13"/>
        <v>45964</v>
      </c>
      <c r="K33" s="33">
        <f t="shared" si="14"/>
        <v>45962</v>
      </c>
      <c r="L33" s="30">
        <f t="shared" si="15"/>
        <v>45965</v>
      </c>
    </row>
    <row r="34" spans="1:12" ht="19.5" customHeight="1" x14ac:dyDescent="0.3">
      <c r="A34" s="71"/>
      <c r="B34" s="21" t="s">
        <v>100</v>
      </c>
      <c r="C34" s="168" t="s">
        <v>109</v>
      </c>
      <c r="D34" s="84">
        <f t="shared" si="6"/>
        <v>45929</v>
      </c>
      <c r="E34" s="84">
        <f t="shared" si="7"/>
        <v>45936</v>
      </c>
      <c r="F34" s="33">
        <v>45936</v>
      </c>
      <c r="G34" s="33">
        <v>45942</v>
      </c>
      <c r="H34" s="33">
        <v>45954</v>
      </c>
      <c r="I34" s="33">
        <f t="shared" si="12"/>
        <v>45964</v>
      </c>
      <c r="J34" s="33">
        <f t="shared" si="13"/>
        <v>45969</v>
      </c>
      <c r="K34" s="33">
        <f t="shared" si="14"/>
        <v>45967</v>
      </c>
      <c r="L34" s="30">
        <f t="shared" si="15"/>
        <v>45970</v>
      </c>
    </row>
    <row r="35" spans="1:12" ht="19.5" customHeight="1" x14ac:dyDescent="0.3">
      <c r="A35" s="71"/>
      <c r="B35" s="21" t="s">
        <v>89</v>
      </c>
      <c r="C35" s="168" t="s">
        <v>123</v>
      </c>
      <c r="D35" s="84">
        <f t="shared" si="6"/>
        <v>45937</v>
      </c>
      <c r="E35" s="84">
        <f t="shared" si="7"/>
        <v>45944</v>
      </c>
      <c r="F35" s="33">
        <v>45944</v>
      </c>
      <c r="G35" s="33">
        <v>45951</v>
      </c>
      <c r="H35" s="33">
        <v>45963</v>
      </c>
      <c r="I35" s="33">
        <f t="shared" si="12"/>
        <v>45973</v>
      </c>
      <c r="J35" s="33">
        <f t="shared" si="13"/>
        <v>45978</v>
      </c>
      <c r="K35" s="33">
        <f t="shared" si="14"/>
        <v>45976</v>
      </c>
      <c r="L35" s="30">
        <f t="shared" si="15"/>
        <v>45979</v>
      </c>
    </row>
    <row r="36" spans="1:12" ht="19.5" customHeight="1" thickBot="1" x14ac:dyDescent="0.35">
      <c r="A36" s="71"/>
      <c r="B36" s="22" t="s">
        <v>44</v>
      </c>
      <c r="C36" s="169" t="s">
        <v>126</v>
      </c>
      <c r="D36" s="18">
        <f t="shared" si="6"/>
        <v>45943</v>
      </c>
      <c r="E36" s="18">
        <f t="shared" si="7"/>
        <v>45950</v>
      </c>
      <c r="F36" s="28">
        <v>45950</v>
      </c>
      <c r="G36" s="28">
        <v>45955</v>
      </c>
      <c r="H36" s="28">
        <v>45968</v>
      </c>
      <c r="I36" s="28">
        <f t="shared" si="12"/>
        <v>45977</v>
      </c>
      <c r="J36" s="28">
        <f t="shared" si="13"/>
        <v>45982</v>
      </c>
      <c r="K36" s="28">
        <f t="shared" si="14"/>
        <v>45980</v>
      </c>
      <c r="L36" s="31">
        <f t="shared" si="15"/>
        <v>45983</v>
      </c>
    </row>
    <row r="37" spans="1:12" ht="18.75" x14ac:dyDescent="0.3">
      <c r="B37" s="215"/>
      <c r="C37" s="244"/>
      <c r="D37" s="87"/>
      <c r="E37" s="87"/>
      <c r="F37" s="222"/>
      <c r="G37" s="222"/>
      <c r="H37" s="222"/>
      <c r="I37" s="24"/>
      <c r="J37" s="8"/>
      <c r="K37" s="11"/>
      <c r="L37" s="8"/>
    </row>
    <row r="38" spans="1:12" ht="18.75" x14ac:dyDescent="0.3">
      <c r="B38" s="215"/>
      <c r="C38" s="244"/>
      <c r="D38" s="86"/>
      <c r="E38" s="86"/>
      <c r="F38" s="222"/>
      <c r="G38" s="222"/>
      <c r="H38" s="222"/>
      <c r="I38" s="24"/>
      <c r="J38" s="8"/>
      <c r="K38" s="8"/>
      <c r="L38" s="8"/>
    </row>
    <row r="39" spans="1:12" ht="18.75" x14ac:dyDescent="0.3">
      <c r="B39" s="35"/>
      <c r="C39" s="36"/>
      <c r="D39" s="36"/>
      <c r="E39" s="36"/>
      <c r="F39" s="24"/>
      <c r="G39" s="24"/>
      <c r="H39" s="24"/>
      <c r="I39" s="24"/>
      <c r="J39" s="8"/>
      <c r="K39" s="8"/>
      <c r="L39" s="8"/>
    </row>
    <row r="40" spans="1:12" ht="18.75" x14ac:dyDescent="0.3">
      <c r="B40" s="35"/>
      <c r="C40" s="36"/>
      <c r="D40" s="36"/>
      <c r="E40" s="36"/>
      <c r="F40" s="24"/>
      <c r="G40" s="24"/>
      <c r="H40" s="24"/>
      <c r="I40" s="24"/>
      <c r="J40" s="8"/>
      <c r="K40" s="8"/>
      <c r="L40" s="8"/>
    </row>
    <row r="41" spans="1:12" ht="18.75" x14ac:dyDescent="0.3">
      <c r="B41" s="35"/>
      <c r="C41" s="36"/>
      <c r="D41" s="36"/>
      <c r="E41" s="36"/>
      <c r="F41" s="24"/>
      <c r="G41" s="24"/>
      <c r="H41" s="24"/>
      <c r="I41" s="24"/>
      <c r="J41" s="8"/>
      <c r="K41" s="8"/>
      <c r="L41" s="8"/>
    </row>
    <row r="42" spans="1:12" ht="18.75" x14ac:dyDescent="0.3">
      <c r="B42" s="35"/>
      <c r="C42" s="36"/>
      <c r="D42" s="36"/>
      <c r="E42" s="36"/>
      <c r="F42" s="24"/>
      <c r="G42" s="24"/>
      <c r="H42" s="24"/>
      <c r="I42" s="24"/>
      <c r="J42" s="8"/>
      <c r="K42" s="8"/>
      <c r="L42" s="8"/>
    </row>
    <row r="43" spans="1:12" ht="18.75" x14ac:dyDescent="0.3">
      <c r="B43" s="35"/>
      <c r="C43" s="36"/>
      <c r="D43" s="36"/>
      <c r="E43" s="36"/>
      <c r="F43" s="24"/>
      <c r="G43" s="24"/>
      <c r="H43" s="24"/>
      <c r="I43" s="24"/>
      <c r="J43" s="8"/>
      <c r="K43" s="8"/>
      <c r="L43" s="8"/>
    </row>
    <row r="44" spans="1:12" ht="18.75" x14ac:dyDescent="0.3">
      <c r="B44" s="35"/>
      <c r="C44" s="36"/>
      <c r="D44" s="36"/>
      <c r="E44" s="36"/>
      <c r="F44" s="24"/>
      <c r="G44" s="24"/>
      <c r="H44" s="24"/>
      <c r="I44" s="24"/>
      <c r="J44" s="8"/>
      <c r="K44" s="8"/>
    </row>
    <row r="45" spans="1:12" ht="18.75" x14ac:dyDescent="0.3">
      <c r="B45" s="35"/>
      <c r="C45" s="36"/>
      <c r="D45" s="36"/>
      <c r="E45" s="36"/>
      <c r="F45" s="24"/>
      <c r="G45" s="24"/>
      <c r="H45" s="24"/>
      <c r="I45" s="24"/>
      <c r="J45" s="8"/>
      <c r="K45" s="8"/>
      <c r="L45" s="8"/>
    </row>
    <row r="46" spans="1:12" ht="18.75" x14ac:dyDescent="0.3">
      <c r="B46" s="35"/>
      <c r="C46" s="36"/>
      <c r="D46" s="36"/>
      <c r="E46" s="36"/>
      <c r="F46" s="24"/>
      <c r="G46" s="24"/>
      <c r="H46" s="24"/>
      <c r="I46" s="24"/>
      <c r="J46" s="8"/>
      <c r="K46" s="8"/>
      <c r="L46" s="8"/>
    </row>
    <row r="47" spans="1:12" ht="18.75" x14ac:dyDescent="0.3">
      <c r="B47" s="35"/>
      <c r="C47" s="36"/>
      <c r="D47" s="36"/>
      <c r="E47" s="36"/>
      <c r="F47" s="24"/>
      <c r="G47" s="24"/>
      <c r="H47" s="24"/>
      <c r="I47" s="24"/>
      <c r="J47" s="8"/>
      <c r="K47" s="8"/>
      <c r="L47" s="8"/>
    </row>
    <row r="48" spans="1:12" ht="18.75" x14ac:dyDescent="0.3">
      <c r="B48" s="35"/>
      <c r="C48" s="36"/>
      <c r="D48" s="36"/>
      <c r="E48" s="36"/>
      <c r="F48" s="24"/>
      <c r="G48" s="24"/>
      <c r="H48" s="24"/>
      <c r="I48" s="24"/>
      <c r="J48" s="8"/>
      <c r="K48" s="8"/>
      <c r="L48" s="8"/>
    </row>
    <row r="49" spans="2:12" ht="18" customHeight="1" x14ac:dyDescent="0.3">
      <c r="B49" s="35"/>
      <c r="C49" s="36"/>
      <c r="D49" s="36"/>
      <c r="E49" s="36"/>
      <c r="F49" s="24"/>
      <c r="G49" s="24"/>
      <c r="H49" s="24"/>
      <c r="I49" s="29"/>
      <c r="J49" s="34"/>
      <c r="K49" s="8"/>
      <c r="L49" s="8"/>
    </row>
    <row r="50" spans="2:12" ht="25.5" customHeight="1" thickBot="1" x14ac:dyDescent="0.55000000000000004">
      <c r="B50" s="246" t="s">
        <v>56</v>
      </c>
      <c r="C50" s="246"/>
      <c r="D50" s="246"/>
      <c r="E50" s="246"/>
      <c r="F50" s="246"/>
      <c r="G50" s="246"/>
      <c r="H50" s="246"/>
      <c r="I50" s="246"/>
      <c r="J50" s="246"/>
      <c r="K50" s="246"/>
      <c r="L50" s="8"/>
    </row>
    <row r="51" spans="2:12" ht="18" customHeight="1" thickBot="1" x14ac:dyDescent="0.3">
      <c r="B51" s="245" t="s">
        <v>3</v>
      </c>
      <c r="C51" s="202" t="s">
        <v>4</v>
      </c>
      <c r="D51" s="238" t="s">
        <v>78</v>
      </c>
      <c r="E51" s="238" t="s">
        <v>82</v>
      </c>
      <c r="F51" s="194" t="s">
        <v>32</v>
      </c>
      <c r="G51" s="194" t="s">
        <v>33</v>
      </c>
      <c r="H51" s="194" t="s">
        <v>15</v>
      </c>
      <c r="I51" s="194" t="s">
        <v>18</v>
      </c>
      <c r="J51" s="194" t="s">
        <v>51</v>
      </c>
      <c r="K51" s="194" t="s">
        <v>52</v>
      </c>
      <c r="L51" s="8"/>
    </row>
    <row r="52" spans="2:12" ht="38.25" customHeight="1" thickBot="1" x14ac:dyDescent="0.3">
      <c r="B52" s="237"/>
      <c r="C52" s="239"/>
      <c r="D52" s="242"/>
      <c r="E52" s="242"/>
      <c r="F52" s="243"/>
      <c r="G52" s="243"/>
      <c r="H52" s="243"/>
      <c r="I52" s="243"/>
      <c r="J52" s="195"/>
      <c r="K52" s="195"/>
      <c r="L52" s="8"/>
    </row>
    <row r="53" spans="2:12" ht="19.5" customHeight="1" x14ac:dyDescent="0.3">
      <c r="B53" s="123" t="str">
        <f t="shared" ref="B53:H55" si="16">B31</f>
        <v>KOTA LARIS</v>
      </c>
      <c r="C53" s="170" t="str">
        <f t="shared" si="16"/>
        <v>092N</v>
      </c>
      <c r="D53" s="81">
        <f t="shared" ref="D53:E56" si="17">D31</f>
        <v>45909</v>
      </c>
      <c r="E53" s="81">
        <f t="shared" si="17"/>
        <v>45916</v>
      </c>
      <c r="F53" s="64">
        <f t="shared" si="16"/>
        <v>45916</v>
      </c>
      <c r="G53" s="64">
        <f>G31</f>
        <v>45923</v>
      </c>
      <c r="H53" s="64">
        <f t="shared" si="16"/>
        <v>45934</v>
      </c>
      <c r="I53" s="64">
        <f>G53+31</f>
        <v>45954</v>
      </c>
      <c r="J53" s="64">
        <f>G53+28</f>
        <v>45951</v>
      </c>
      <c r="K53" s="30">
        <f>H53+28</f>
        <v>45962</v>
      </c>
      <c r="L53" s="8"/>
    </row>
    <row r="54" spans="2:12" ht="19.5" customHeight="1" x14ac:dyDescent="0.3">
      <c r="B54" s="21" t="str">
        <f t="shared" si="16"/>
        <v>OOCL HOUSTON</v>
      </c>
      <c r="C54" s="168" t="str">
        <f t="shared" si="16"/>
        <v>211N</v>
      </c>
      <c r="D54" s="84">
        <f t="shared" si="17"/>
        <v>45915</v>
      </c>
      <c r="E54" s="84">
        <f t="shared" si="17"/>
        <v>45922</v>
      </c>
      <c r="F54" s="33">
        <f t="shared" si="16"/>
        <v>45922</v>
      </c>
      <c r="G54" s="33">
        <f t="shared" si="16"/>
        <v>45927</v>
      </c>
      <c r="H54" s="33">
        <f t="shared" si="16"/>
        <v>45940</v>
      </c>
      <c r="I54" s="33">
        <f>G54+31</f>
        <v>45958</v>
      </c>
      <c r="J54" s="33">
        <f t="shared" ref="J54:K56" si="18">G54+28</f>
        <v>45955</v>
      </c>
      <c r="K54" s="30">
        <f t="shared" si="18"/>
        <v>45968</v>
      </c>
      <c r="L54" s="8"/>
    </row>
    <row r="55" spans="2:12" ht="19.5" customHeight="1" x14ac:dyDescent="0.3">
      <c r="B55" s="21" t="str">
        <f t="shared" si="16"/>
        <v>KOTA LUMAYAN</v>
      </c>
      <c r="C55" s="168" t="str">
        <f t="shared" si="16"/>
        <v>183N</v>
      </c>
      <c r="D55" s="84">
        <f t="shared" si="17"/>
        <v>45923</v>
      </c>
      <c r="E55" s="84">
        <f t="shared" si="17"/>
        <v>45930</v>
      </c>
      <c r="F55" s="33">
        <f t="shared" si="16"/>
        <v>45930</v>
      </c>
      <c r="G55" s="33">
        <f t="shared" si="16"/>
        <v>45937</v>
      </c>
      <c r="H55" s="33">
        <f t="shared" si="16"/>
        <v>45948</v>
      </c>
      <c r="I55" s="33">
        <f>G55+31</f>
        <v>45968</v>
      </c>
      <c r="J55" s="33">
        <f t="shared" si="18"/>
        <v>45965</v>
      </c>
      <c r="K55" s="30">
        <f t="shared" si="18"/>
        <v>45976</v>
      </c>
      <c r="L55" s="8"/>
    </row>
    <row r="56" spans="2:12" ht="19.5" customHeight="1" thickBot="1" x14ac:dyDescent="0.35">
      <c r="B56" s="22" t="str">
        <f>B34</f>
        <v>OOCL BRISBANE</v>
      </c>
      <c r="C56" s="169" t="str">
        <f>C34</f>
        <v>243N</v>
      </c>
      <c r="D56" s="18">
        <f t="shared" si="17"/>
        <v>45929</v>
      </c>
      <c r="E56" s="18">
        <f t="shared" si="17"/>
        <v>45936</v>
      </c>
      <c r="F56" s="28">
        <f>F34</f>
        <v>45936</v>
      </c>
      <c r="G56" s="28">
        <f>G34</f>
        <v>45942</v>
      </c>
      <c r="H56" s="28">
        <f>H34</f>
        <v>45954</v>
      </c>
      <c r="I56" s="28">
        <f t="shared" ref="I56" si="19">G56+31</f>
        <v>45973</v>
      </c>
      <c r="J56" s="28">
        <f t="shared" si="18"/>
        <v>45970</v>
      </c>
      <c r="K56" s="31">
        <f t="shared" si="18"/>
        <v>45982</v>
      </c>
      <c r="L56" s="8"/>
    </row>
    <row r="57" spans="2:12" ht="18" customHeight="1" x14ac:dyDescent="0.3">
      <c r="B57" s="40"/>
      <c r="C57" s="93"/>
      <c r="D57" s="93"/>
      <c r="E57" s="93"/>
      <c r="F57" s="92"/>
      <c r="G57" s="43"/>
      <c r="H57" s="43"/>
      <c r="I57" s="43"/>
      <c r="J57" s="43"/>
      <c r="K57" s="43"/>
      <c r="L57" s="8"/>
    </row>
    <row r="58" spans="2:12" ht="18" customHeight="1" x14ac:dyDescent="0.3">
      <c r="B58" s="40"/>
      <c r="C58" s="41"/>
      <c r="D58" s="41"/>
      <c r="E58" s="41"/>
      <c r="F58" s="42"/>
      <c r="G58" s="43"/>
      <c r="H58" s="43"/>
      <c r="I58" s="43"/>
      <c r="J58" s="43"/>
      <c r="K58" s="43"/>
      <c r="L58" s="8"/>
    </row>
    <row r="59" spans="2:12" ht="25.5" customHeight="1" thickBot="1" x14ac:dyDescent="0.55000000000000004">
      <c r="B59" s="246" t="s">
        <v>19</v>
      </c>
      <c r="C59" s="246"/>
      <c r="D59" s="246"/>
      <c r="E59" s="246"/>
      <c r="F59" s="246"/>
      <c r="G59" s="246"/>
      <c r="H59" s="246"/>
      <c r="I59" s="246"/>
      <c r="J59" s="246"/>
      <c r="K59" s="246"/>
      <c r="L59" s="8"/>
    </row>
    <row r="60" spans="2:12" ht="18" customHeight="1" thickBot="1" x14ac:dyDescent="0.3">
      <c r="B60" s="245" t="s">
        <v>3</v>
      </c>
      <c r="C60" s="202" t="s">
        <v>4</v>
      </c>
      <c r="D60" s="238" t="s">
        <v>78</v>
      </c>
      <c r="E60" s="238" t="s">
        <v>82</v>
      </c>
      <c r="F60" s="194" t="s">
        <v>32</v>
      </c>
      <c r="G60" s="194" t="s">
        <v>33</v>
      </c>
      <c r="H60" s="194" t="s">
        <v>15</v>
      </c>
      <c r="I60" s="194" t="s">
        <v>69</v>
      </c>
      <c r="J60" s="194" t="s">
        <v>54</v>
      </c>
      <c r="K60" s="194" t="s">
        <v>20</v>
      </c>
      <c r="L60" s="8"/>
    </row>
    <row r="61" spans="2:12" ht="18" customHeight="1" thickBot="1" x14ac:dyDescent="0.3">
      <c r="B61" s="237"/>
      <c r="C61" s="239"/>
      <c r="D61" s="242"/>
      <c r="E61" s="242"/>
      <c r="F61" s="243"/>
      <c r="G61" s="243"/>
      <c r="H61" s="243"/>
      <c r="I61" s="195"/>
      <c r="J61" s="195"/>
      <c r="K61" s="243"/>
      <c r="L61" s="8"/>
    </row>
    <row r="62" spans="2:12" ht="19.5" customHeight="1" x14ac:dyDescent="0.3">
      <c r="B62" s="21" t="str">
        <f t="shared" ref="B62:H65" si="20">B31</f>
        <v>KOTA LARIS</v>
      </c>
      <c r="C62" s="168" t="str">
        <f t="shared" si="20"/>
        <v>092N</v>
      </c>
      <c r="D62" s="84">
        <f t="shared" si="20"/>
        <v>45909</v>
      </c>
      <c r="E62" s="84">
        <f>E31</f>
        <v>45916</v>
      </c>
      <c r="F62" s="33">
        <f t="shared" si="20"/>
        <v>45916</v>
      </c>
      <c r="G62" s="33">
        <f t="shared" si="20"/>
        <v>45923</v>
      </c>
      <c r="H62" s="33">
        <f t="shared" si="20"/>
        <v>45934</v>
      </c>
      <c r="I62" s="33">
        <f>G62+48</f>
        <v>45971</v>
      </c>
      <c r="J62" s="64">
        <f>G62+48</f>
        <v>45971</v>
      </c>
      <c r="K62" s="30">
        <f>G62+45</f>
        <v>45968</v>
      </c>
      <c r="L62" s="8"/>
    </row>
    <row r="63" spans="2:12" ht="19.5" customHeight="1" x14ac:dyDescent="0.3">
      <c r="B63" s="21" t="str">
        <f t="shared" si="20"/>
        <v>OOCL HOUSTON</v>
      </c>
      <c r="C63" s="168" t="str">
        <f t="shared" si="20"/>
        <v>211N</v>
      </c>
      <c r="D63" s="84">
        <f>D32</f>
        <v>45915</v>
      </c>
      <c r="E63" s="84">
        <f>E32</f>
        <v>45922</v>
      </c>
      <c r="F63" s="33">
        <f t="shared" si="20"/>
        <v>45922</v>
      </c>
      <c r="G63" s="33">
        <f t="shared" si="20"/>
        <v>45927</v>
      </c>
      <c r="H63" s="33">
        <f t="shared" si="20"/>
        <v>45940</v>
      </c>
      <c r="I63" s="33">
        <f t="shared" ref="I63:I65" si="21">G63+48</f>
        <v>45975</v>
      </c>
      <c r="J63" s="33">
        <f t="shared" ref="J63:J65" si="22">G63+48</f>
        <v>45975</v>
      </c>
      <c r="K63" s="30">
        <f t="shared" ref="K63:K65" si="23">G63+45</f>
        <v>45972</v>
      </c>
      <c r="L63" s="8"/>
    </row>
    <row r="64" spans="2:12" ht="19.5" customHeight="1" x14ac:dyDescent="0.3">
      <c r="B64" s="21" t="str">
        <f t="shared" si="20"/>
        <v>KOTA LUMAYAN</v>
      </c>
      <c r="C64" s="168" t="str">
        <f t="shared" si="20"/>
        <v>183N</v>
      </c>
      <c r="D64" s="84">
        <f t="shared" si="20"/>
        <v>45923</v>
      </c>
      <c r="E64" s="84">
        <f>E33</f>
        <v>45930</v>
      </c>
      <c r="F64" s="33">
        <f t="shared" si="20"/>
        <v>45930</v>
      </c>
      <c r="G64" s="33">
        <f t="shared" si="20"/>
        <v>45937</v>
      </c>
      <c r="H64" s="33">
        <f t="shared" si="20"/>
        <v>45948</v>
      </c>
      <c r="I64" s="33">
        <f t="shared" si="21"/>
        <v>45985</v>
      </c>
      <c r="J64" s="33">
        <f t="shared" si="22"/>
        <v>45985</v>
      </c>
      <c r="K64" s="30">
        <f t="shared" si="23"/>
        <v>45982</v>
      </c>
      <c r="L64" s="8"/>
    </row>
    <row r="65" spans="2:12" ht="19.5" customHeight="1" thickBot="1" x14ac:dyDescent="0.35">
      <c r="B65" s="22" t="str">
        <f t="shared" si="20"/>
        <v>OOCL BRISBANE</v>
      </c>
      <c r="C65" s="169" t="str">
        <f t="shared" si="20"/>
        <v>243N</v>
      </c>
      <c r="D65" s="18">
        <f t="shared" si="20"/>
        <v>45929</v>
      </c>
      <c r="E65" s="18">
        <f>E34</f>
        <v>45936</v>
      </c>
      <c r="F65" s="28">
        <f t="shared" si="20"/>
        <v>45936</v>
      </c>
      <c r="G65" s="28">
        <f t="shared" si="20"/>
        <v>45942</v>
      </c>
      <c r="H65" s="28">
        <f t="shared" si="20"/>
        <v>45954</v>
      </c>
      <c r="I65" s="28">
        <f t="shared" si="21"/>
        <v>45990</v>
      </c>
      <c r="J65" s="28">
        <f t="shared" si="22"/>
        <v>45990</v>
      </c>
      <c r="K65" s="31">
        <f t="shared" si="23"/>
        <v>45987</v>
      </c>
      <c r="L65" s="8"/>
    </row>
    <row r="66" spans="2:12" ht="20.25" customHeight="1" x14ac:dyDescent="0.3">
      <c r="B66" s="40"/>
      <c r="C66" s="41"/>
      <c r="D66" s="41"/>
      <c r="E66" s="41"/>
      <c r="F66" s="46"/>
      <c r="G66" s="43"/>
      <c r="H66" s="43"/>
      <c r="I66" s="43"/>
      <c r="J66" s="43"/>
      <c r="K66" s="43"/>
      <c r="L66" s="8"/>
    </row>
    <row r="67" spans="2:12" ht="24.75" customHeight="1" thickBot="1" x14ac:dyDescent="0.55000000000000004">
      <c r="B67" s="246" t="s">
        <v>21</v>
      </c>
      <c r="C67" s="246"/>
      <c r="D67" s="246"/>
      <c r="E67" s="246"/>
      <c r="F67" s="246"/>
      <c r="G67" s="246"/>
      <c r="H67" s="246"/>
      <c r="I67" s="246"/>
      <c r="J67" s="246"/>
      <c r="K67" s="246"/>
      <c r="L67" s="8"/>
    </row>
    <row r="68" spans="2:12" ht="20.25" customHeight="1" thickBot="1" x14ac:dyDescent="0.3">
      <c r="B68" s="245" t="s">
        <v>3</v>
      </c>
      <c r="C68" s="202" t="s">
        <v>4</v>
      </c>
      <c r="D68" s="238" t="s">
        <v>78</v>
      </c>
      <c r="E68" s="238" t="s">
        <v>82</v>
      </c>
      <c r="F68" s="194" t="s">
        <v>32</v>
      </c>
      <c r="G68" s="194" t="s">
        <v>33</v>
      </c>
      <c r="H68" s="194" t="s">
        <v>15</v>
      </c>
      <c r="I68" s="194" t="s">
        <v>83</v>
      </c>
      <c r="J68" s="194" t="s">
        <v>84</v>
      </c>
      <c r="K68" s="194" t="s">
        <v>53</v>
      </c>
      <c r="L68" s="8"/>
    </row>
    <row r="69" spans="2:12" ht="20.25" customHeight="1" thickBot="1" x14ac:dyDescent="0.3">
      <c r="B69" s="237"/>
      <c r="C69" s="239"/>
      <c r="D69" s="242"/>
      <c r="E69" s="242"/>
      <c r="F69" s="243"/>
      <c r="G69" s="243"/>
      <c r="H69" s="243"/>
      <c r="I69" s="243"/>
      <c r="J69" s="243"/>
      <c r="K69" s="195"/>
      <c r="L69" s="8"/>
    </row>
    <row r="70" spans="2:12" ht="19.5" customHeight="1" x14ac:dyDescent="0.3">
      <c r="B70" s="21" t="str">
        <f t="shared" ref="B70:H73" si="24">B31</f>
        <v>KOTA LARIS</v>
      </c>
      <c r="C70" s="168" t="str">
        <f t="shared" si="24"/>
        <v>092N</v>
      </c>
      <c r="D70" s="84">
        <f t="shared" si="24"/>
        <v>45909</v>
      </c>
      <c r="E70" s="84">
        <f>E31</f>
        <v>45916</v>
      </c>
      <c r="F70" s="33">
        <f t="shared" si="24"/>
        <v>45916</v>
      </c>
      <c r="G70" s="33">
        <f t="shared" si="24"/>
        <v>45923</v>
      </c>
      <c r="H70" s="64">
        <f t="shared" si="24"/>
        <v>45934</v>
      </c>
      <c r="I70" s="64">
        <f>G70+45</f>
        <v>45968</v>
      </c>
      <c r="J70" s="64">
        <f>G70+48</f>
        <v>45971</v>
      </c>
      <c r="K70" s="30">
        <f>G70+51</f>
        <v>45974</v>
      </c>
      <c r="L70" s="8"/>
    </row>
    <row r="71" spans="2:12" ht="19.5" customHeight="1" x14ac:dyDescent="0.3">
      <c r="B71" s="21" t="str">
        <f t="shared" si="24"/>
        <v>OOCL HOUSTON</v>
      </c>
      <c r="C71" s="168" t="str">
        <f t="shared" si="24"/>
        <v>211N</v>
      </c>
      <c r="D71" s="84">
        <f t="shared" si="24"/>
        <v>45915</v>
      </c>
      <c r="E71" s="84">
        <f>E32</f>
        <v>45922</v>
      </c>
      <c r="F71" s="33">
        <f t="shared" si="24"/>
        <v>45922</v>
      </c>
      <c r="G71" s="33">
        <f t="shared" si="24"/>
        <v>45927</v>
      </c>
      <c r="H71" s="33">
        <f t="shared" si="24"/>
        <v>45940</v>
      </c>
      <c r="I71" s="33">
        <f t="shared" ref="I71:I73" si="25">G71+45</f>
        <v>45972</v>
      </c>
      <c r="J71" s="33">
        <f t="shared" ref="J71:J73" si="26">G71+48</f>
        <v>45975</v>
      </c>
      <c r="K71" s="30">
        <f>G71+51</f>
        <v>45978</v>
      </c>
      <c r="L71" s="8"/>
    </row>
    <row r="72" spans="2:12" ht="19.5" customHeight="1" x14ac:dyDescent="0.3">
      <c r="B72" s="21" t="str">
        <f t="shared" si="24"/>
        <v>KOTA LUMAYAN</v>
      </c>
      <c r="C72" s="168" t="str">
        <f t="shared" si="24"/>
        <v>183N</v>
      </c>
      <c r="D72" s="84">
        <f t="shared" si="24"/>
        <v>45923</v>
      </c>
      <c r="E72" s="84">
        <f>E33</f>
        <v>45930</v>
      </c>
      <c r="F72" s="33">
        <f t="shared" si="24"/>
        <v>45930</v>
      </c>
      <c r="G72" s="33">
        <f t="shared" si="24"/>
        <v>45937</v>
      </c>
      <c r="H72" s="33">
        <f t="shared" si="24"/>
        <v>45948</v>
      </c>
      <c r="I72" s="33">
        <f t="shared" si="25"/>
        <v>45982</v>
      </c>
      <c r="J72" s="33">
        <f t="shared" si="26"/>
        <v>45985</v>
      </c>
      <c r="K72" s="30">
        <f>G72+51</f>
        <v>45988</v>
      </c>
      <c r="L72" s="8"/>
    </row>
    <row r="73" spans="2:12" ht="19.5" customHeight="1" thickBot="1" x14ac:dyDescent="0.35">
      <c r="B73" s="22" t="str">
        <f t="shared" si="24"/>
        <v>OOCL BRISBANE</v>
      </c>
      <c r="C73" s="169" t="str">
        <f t="shared" si="24"/>
        <v>243N</v>
      </c>
      <c r="D73" s="18">
        <f t="shared" si="24"/>
        <v>45929</v>
      </c>
      <c r="E73" s="18">
        <f>E34</f>
        <v>45936</v>
      </c>
      <c r="F73" s="28">
        <f t="shared" si="24"/>
        <v>45936</v>
      </c>
      <c r="G73" s="28">
        <f t="shared" si="24"/>
        <v>45942</v>
      </c>
      <c r="H73" s="28">
        <f t="shared" si="24"/>
        <v>45954</v>
      </c>
      <c r="I73" s="28">
        <f t="shared" si="25"/>
        <v>45987</v>
      </c>
      <c r="J73" s="28">
        <f t="shared" si="26"/>
        <v>45990</v>
      </c>
      <c r="K73" s="31">
        <f t="shared" ref="K73" si="27">G73+51</f>
        <v>45993</v>
      </c>
      <c r="L73" s="8"/>
    </row>
    <row r="74" spans="2:12" ht="20.25" customHeight="1" x14ac:dyDescent="0.3">
      <c r="B74" s="40"/>
      <c r="C74" s="41"/>
      <c r="D74" s="41"/>
      <c r="E74" s="41"/>
      <c r="F74" s="46"/>
      <c r="G74" s="43"/>
      <c r="H74" s="43"/>
      <c r="I74" s="43"/>
      <c r="J74" s="43"/>
      <c r="K74" s="43"/>
      <c r="L74" s="8"/>
    </row>
    <row r="75" spans="2:12" ht="20.25" customHeight="1" x14ac:dyDescent="0.3">
      <c r="B75" s="40"/>
      <c r="C75" s="41"/>
      <c r="D75" s="41"/>
      <c r="E75" s="41"/>
      <c r="F75" s="46"/>
      <c r="G75" s="43"/>
      <c r="H75" s="43"/>
      <c r="I75" s="43"/>
      <c r="J75" s="43"/>
      <c r="K75" s="43"/>
      <c r="L75" s="8"/>
    </row>
    <row r="76" spans="2:12" ht="20.25" customHeight="1" x14ac:dyDescent="0.3">
      <c r="B76" s="40"/>
      <c r="C76" s="41"/>
      <c r="D76" s="41"/>
      <c r="E76" s="41"/>
      <c r="F76" s="46"/>
      <c r="G76" s="43"/>
      <c r="H76" s="43"/>
      <c r="I76" s="43"/>
      <c r="J76" s="43"/>
      <c r="K76" s="43"/>
      <c r="L76" s="8"/>
    </row>
    <row r="77" spans="2:12" ht="20.25" customHeight="1" x14ac:dyDescent="0.3">
      <c r="B77" s="40"/>
      <c r="C77" s="41"/>
      <c r="D77" s="41"/>
      <c r="E77" s="41"/>
      <c r="F77" s="46"/>
      <c r="G77" s="43"/>
      <c r="H77" s="43"/>
      <c r="I77" s="43"/>
      <c r="J77" s="43"/>
      <c r="K77" s="43"/>
      <c r="L77" s="8"/>
    </row>
    <row r="78" spans="2:12" ht="20.25" customHeight="1" x14ac:dyDescent="0.3">
      <c r="B78" s="40"/>
      <c r="C78" s="41"/>
      <c r="D78" s="41"/>
      <c r="E78" s="41"/>
      <c r="F78" s="46"/>
      <c r="G78" s="43"/>
      <c r="H78" s="43"/>
      <c r="I78" s="43"/>
      <c r="J78" s="43"/>
      <c r="K78" s="43"/>
      <c r="L78" s="8"/>
    </row>
    <row r="79" spans="2:12" ht="20.25" customHeight="1" x14ac:dyDescent="0.3">
      <c r="B79" s="40"/>
      <c r="C79" s="41"/>
      <c r="D79" s="41"/>
      <c r="E79" s="41"/>
      <c r="F79" s="46"/>
      <c r="G79" s="43"/>
      <c r="H79" s="43"/>
      <c r="I79" s="43"/>
      <c r="J79" s="43"/>
      <c r="K79" s="43"/>
      <c r="L79" s="8"/>
    </row>
    <row r="80" spans="2:12" ht="20.25" customHeight="1" x14ac:dyDescent="0.3">
      <c r="B80" s="40"/>
      <c r="C80" s="41"/>
      <c r="D80" s="41"/>
      <c r="E80" s="41"/>
      <c r="F80" s="46"/>
      <c r="G80" s="43"/>
      <c r="H80" s="43"/>
      <c r="I80" s="43"/>
      <c r="J80" s="43"/>
      <c r="K80" s="43"/>
      <c r="L80" s="8"/>
    </row>
    <row r="81" spans="2:12" ht="20.25" customHeight="1" x14ac:dyDescent="0.3">
      <c r="B81" s="40"/>
      <c r="C81" s="41"/>
      <c r="D81" s="41"/>
      <c r="E81" s="41"/>
      <c r="F81" s="46"/>
      <c r="G81" s="43"/>
      <c r="H81" s="43"/>
      <c r="I81" s="43"/>
      <c r="J81" s="43"/>
      <c r="K81" s="43"/>
      <c r="L81" s="8"/>
    </row>
    <row r="82" spans="2:12" ht="20.25" customHeight="1" x14ac:dyDescent="0.3">
      <c r="B82" s="40"/>
      <c r="C82" s="41"/>
      <c r="D82" s="41"/>
      <c r="E82" s="41"/>
      <c r="F82" s="46"/>
      <c r="G82" s="43"/>
      <c r="H82" s="43"/>
      <c r="I82" s="43"/>
      <c r="J82" s="43"/>
      <c r="K82" s="43"/>
      <c r="L82" s="8"/>
    </row>
    <row r="83" spans="2:12" ht="20.25" customHeight="1" x14ac:dyDescent="0.3">
      <c r="B83" s="40"/>
      <c r="C83" s="41"/>
      <c r="D83" s="41"/>
      <c r="E83" s="41"/>
      <c r="F83" s="46"/>
      <c r="G83" s="43"/>
      <c r="H83" s="43"/>
      <c r="I83" s="43"/>
      <c r="J83" s="43"/>
      <c r="K83" s="43"/>
      <c r="L83" s="8"/>
    </row>
    <row r="84" spans="2:12" ht="20.25" customHeight="1" x14ac:dyDescent="0.3">
      <c r="B84" s="40"/>
      <c r="C84" s="41"/>
      <c r="D84" s="41"/>
      <c r="E84" s="41"/>
      <c r="F84" s="46"/>
      <c r="G84" s="43"/>
      <c r="H84" s="43"/>
      <c r="I84" s="43"/>
      <c r="J84" s="43"/>
      <c r="K84" s="43"/>
      <c r="L84" s="8"/>
    </row>
    <row r="85" spans="2:12" ht="20.25" customHeight="1" x14ac:dyDescent="0.3">
      <c r="B85" s="40"/>
      <c r="C85" s="41"/>
      <c r="D85" s="41"/>
      <c r="E85" s="41"/>
      <c r="F85" s="46"/>
      <c r="G85" s="43"/>
      <c r="H85" s="43"/>
      <c r="I85" s="43"/>
      <c r="J85" s="43"/>
      <c r="K85" s="43"/>
      <c r="L85" s="8"/>
    </row>
    <row r="86" spans="2:12" ht="12.75" customHeight="1" x14ac:dyDescent="0.2">
      <c r="B86" s="37"/>
      <c r="C86" s="38"/>
      <c r="D86" s="38"/>
      <c r="E86" s="38"/>
      <c r="F86" s="39"/>
      <c r="G86" s="39"/>
      <c r="H86" s="29"/>
      <c r="I86" s="29"/>
      <c r="J86" s="34"/>
      <c r="K86" s="8"/>
      <c r="L86" s="8"/>
    </row>
    <row r="87" spans="2:12" ht="24.75" customHeight="1" thickBot="1" x14ac:dyDescent="0.55000000000000004">
      <c r="B87" s="199" t="s">
        <v>22</v>
      </c>
      <c r="C87" s="199"/>
      <c r="D87" s="199"/>
      <c r="E87" s="199"/>
      <c r="F87" s="199"/>
      <c r="G87" s="199"/>
      <c r="H87" s="199"/>
      <c r="I87" s="199"/>
      <c r="J87" s="199"/>
      <c r="K87" s="11"/>
      <c r="L87" s="8"/>
    </row>
    <row r="88" spans="2:12" ht="12.75" customHeight="1" thickBot="1" x14ac:dyDescent="0.3">
      <c r="B88" s="245" t="s">
        <v>3</v>
      </c>
      <c r="C88" s="202" t="s">
        <v>4</v>
      </c>
      <c r="D88" s="238" t="s">
        <v>82</v>
      </c>
      <c r="E88" s="194" t="s">
        <v>32</v>
      </c>
      <c r="F88" s="194" t="s">
        <v>33</v>
      </c>
      <c r="G88" s="194" t="s">
        <v>23</v>
      </c>
      <c r="H88" s="194" t="s">
        <v>71</v>
      </c>
      <c r="I88" s="194" t="s">
        <v>70</v>
      </c>
      <c r="J88" s="8"/>
      <c r="K88" s="8"/>
      <c r="L88" s="8"/>
    </row>
    <row r="89" spans="2:12" ht="44.25" customHeight="1" thickBot="1" x14ac:dyDescent="0.3">
      <c r="B89" s="237"/>
      <c r="C89" s="239"/>
      <c r="D89" s="242"/>
      <c r="E89" s="243"/>
      <c r="F89" s="243"/>
      <c r="G89" s="243"/>
      <c r="H89" s="243"/>
      <c r="I89" s="243"/>
      <c r="J89" s="8"/>
      <c r="K89" s="8"/>
      <c r="L89" s="8"/>
    </row>
    <row r="90" spans="2:12" ht="20.25" customHeight="1" x14ac:dyDescent="0.3">
      <c r="B90" s="79" t="s">
        <v>90</v>
      </c>
      <c r="C90" s="139">
        <v>2519</v>
      </c>
      <c r="D90" s="33">
        <f>E90</f>
        <v>45917</v>
      </c>
      <c r="E90" s="33">
        <v>45917</v>
      </c>
      <c r="F90" s="33">
        <v>45921</v>
      </c>
      <c r="G90" s="33">
        <v>45930</v>
      </c>
      <c r="H90" s="33">
        <f>G90+7</f>
        <v>45937</v>
      </c>
      <c r="I90" s="30"/>
      <c r="J90" s="8"/>
      <c r="K90" s="8"/>
      <c r="L90" s="8"/>
    </row>
    <row r="91" spans="2:12" ht="20.25" customHeight="1" x14ac:dyDescent="0.3">
      <c r="B91" s="79" t="s">
        <v>125</v>
      </c>
      <c r="C91" s="139">
        <v>2519</v>
      </c>
      <c r="D91" s="33">
        <f t="shared" ref="D91:D94" si="28">E91</f>
        <v>45924</v>
      </c>
      <c r="E91" s="33">
        <v>45924</v>
      </c>
      <c r="F91" s="33">
        <v>45928</v>
      </c>
      <c r="G91" s="33">
        <v>45937</v>
      </c>
      <c r="H91" s="33">
        <f>G91+7</f>
        <v>45944</v>
      </c>
      <c r="I91" s="30">
        <f>G91+3</f>
        <v>45940</v>
      </c>
      <c r="J91" s="8"/>
      <c r="K91" s="8"/>
      <c r="L91" s="8"/>
    </row>
    <row r="92" spans="2:12" ht="20.25" customHeight="1" x14ac:dyDescent="0.3">
      <c r="B92" s="79" t="s">
        <v>59</v>
      </c>
      <c r="C92" s="139">
        <v>2519</v>
      </c>
      <c r="D92" s="33">
        <f t="shared" si="28"/>
        <v>45931</v>
      </c>
      <c r="E92" s="33">
        <v>45931</v>
      </c>
      <c r="F92" s="33">
        <v>45935</v>
      </c>
      <c r="G92" s="33">
        <v>45944</v>
      </c>
      <c r="H92" s="33">
        <f>G92+7</f>
        <v>45951</v>
      </c>
      <c r="I92" s="30"/>
      <c r="J92" s="8"/>
      <c r="K92" s="8"/>
      <c r="L92" s="8"/>
    </row>
    <row r="93" spans="2:12" ht="20.25" customHeight="1" x14ac:dyDescent="0.3">
      <c r="B93" s="79" t="s">
        <v>105</v>
      </c>
      <c r="C93" s="139">
        <v>2521</v>
      </c>
      <c r="D93" s="33">
        <f t="shared" si="28"/>
        <v>45938</v>
      </c>
      <c r="E93" s="33">
        <v>45938</v>
      </c>
      <c r="F93" s="33">
        <v>45942</v>
      </c>
      <c r="G93" s="33">
        <v>45951</v>
      </c>
      <c r="H93" s="33">
        <f>G93+7</f>
        <v>45958</v>
      </c>
      <c r="I93" s="30">
        <f>G93+3</f>
        <v>45954</v>
      </c>
      <c r="J93" s="8"/>
      <c r="K93" s="8"/>
      <c r="L93" s="8"/>
    </row>
    <row r="94" spans="2:12" ht="20.25" customHeight="1" thickBot="1" x14ac:dyDescent="0.35">
      <c r="B94" s="78" t="s">
        <v>90</v>
      </c>
      <c r="C94" s="32">
        <v>2521</v>
      </c>
      <c r="D94" s="28">
        <f t="shared" si="28"/>
        <v>45945</v>
      </c>
      <c r="E94" s="28">
        <v>45945</v>
      </c>
      <c r="F94" s="28">
        <v>45949</v>
      </c>
      <c r="G94" s="28">
        <v>45958</v>
      </c>
      <c r="H94" s="28">
        <f>G94+7</f>
        <v>45965</v>
      </c>
      <c r="I94" s="31"/>
      <c r="J94" s="8"/>
      <c r="K94" s="8"/>
      <c r="L94" s="8"/>
    </row>
    <row r="95" spans="2:12" ht="18" customHeight="1" x14ac:dyDescent="0.2">
      <c r="B95" s="37"/>
      <c r="C95" s="38"/>
      <c r="D95" s="38"/>
      <c r="E95" s="38"/>
      <c r="F95" s="39"/>
      <c r="G95" s="39"/>
      <c r="H95" s="29"/>
      <c r="I95" s="29"/>
      <c r="J95" s="34"/>
      <c r="K95" s="8"/>
      <c r="L95" s="8"/>
    </row>
    <row r="96" spans="2:12" ht="18" customHeight="1" x14ac:dyDescent="0.2">
      <c r="B96" s="37"/>
      <c r="C96" s="38"/>
      <c r="D96" s="38"/>
      <c r="E96" s="38"/>
      <c r="F96" s="39"/>
      <c r="G96" s="39"/>
      <c r="H96" s="29"/>
      <c r="I96" s="29"/>
      <c r="J96" s="34"/>
      <c r="K96" s="8"/>
      <c r="L96" s="8"/>
    </row>
    <row r="97" spans="2:12" ht="18" customHeight="1" x14ac:dyDescent="0.2">
      <c r="B97" s="37"/>
      <c r="C97" s="38"/>
      <c r="D97" s="38"/>
      <c r="E97" s="38"/>
      <c r="F97" s="39"/>
      <c r="G97" s="39"/>
      <c r="H97" s="29"/>
      <c r="I97" s="29"/>
      <c r="J97" s="34"/>
      <c r="K97" s="8"/>
      <c r="L97" s="8"/>
    </row>
    <row r="98" spans="2:12" ht="18" customHeight="1" x14ac:dyDescent="0.2">
      <c r="B98" s="37"/>
      <c r="C98" s="38"/>
      <c r="D98" s="38"/>
      <c r="E98" s="38"/>
      <c r="F98" s="39"/>
      <c r="G98" s="39"/>
      <c r="H98" s="29"/>
      <c r="I98" s="29"/>
      <c r="J98" s="34"/>
      <c r="K98" s="8"/>
      <c r="L98" s="8"/>
    </row>
    <row r="99" spans="2:12" ht="18" customHeight="1" x14ac:dyDescent="0.2">
      <c r="B99" s="37"/>
      <c r="C99" s="38"/>
      <c r="D99" s="38"/>
      <c r="E99" s="38"/>
      <c r="F99" s="39"/>
      <c r="G99" s="39"/>
      <c r="H99" s="29"/>
      <c r="I99" s="29"/>
      <c r="J99" s="34"/>
      <c r="K99" s="8"/>
      <c r="L99" s="8"/>
    </row>
    <row r="100" spans="2:12" ht="18" customHeight="1" x14ac:dyDescent="0.2">
      <c r="B100" s="37"/>
      <c r="C100" s="38"/>
      <c r="D100" s="38"/>
      <c r="E100" s="38"/>
      <c r="F100" s="39"/>
      <c r="G100" s="39"/>
      <c r="H100" s="29"/>
      <c r="I100" s="29"/>
      <c r="J100" s="34"/>
      <c r="K100" s="8"/>
      <c r="L100" s="8"/>
    </row>
    <row r="101" spans="2:12" ht="18" customHeight="1" x14ac:dyDescent="0.2">
      <c r="B101" s="37"/>
      <c r="C101" s="38"/>
      <c r="D101" s="38"/>
      <c r="E101" s="38"/>
      <c r="F101" s="39"/>
      <c r="G101" s="39"/>
      <c r="H101" s="29"/>
      <c r="I101" s="29"/>
      <c r="J101" s="34"/>
      <c r="K101" s="8"/>
      <c r="L101" s="8"/>
    </row>
    <row r="102" spans="2:12" ht="18" customHeight="1" x14ac:dyDescent="0.2">
      <c r="B102" s="37"/>
      <c r="C102" s="38"/>
      <c r="D102" s="38"/>
      <c r="E102" s="38"/>
      <c r="F102" s="39"/>
      <c r="G102" s="39"/>
      <c r="H102" s="29"/>
      <c r="I102" s="29"/>
      <c r="J102" s="34"/>
      <c r="K102" s="8"/>
      <c r="L102" s="8"/>
    </row>
    <row r="103" spans="2:12" ht="18" customHeight="1" x14ac:dyDescent="0.2">
      <c r="B103" s="37"/>
      <c r="C103" s="38"/>
      <c r="D103" s="38"/>
      <c r="E103" s="38"/>
      <c r="F103" s="39"/>
      <c r="G103" s="39"/>
      <c r="H103" s="29"/>
      <c r="I103" s="29"/>
      <c r="J103" s="44"/>
      <c r="K103" s="44"/>
      <c r="L103" s="44"/>
    </row>
    <row r="104" spans="2:12" ht="18" customHeight="1" x14ac:dyDescent="0.2">
      <c r="B104" s="37"/>
      <c r="C104" s="38"/>
      <c r="D104" s="38"/>
      <c r="E104" s="38"/>
      <c r="F104" s="39"/>
      <c r="G104" s="39"/>
      <c r="H104" s="29"/>
      <c r="I104" s="29"/>
      <c r="J104" s="44"/>
      <c r="K104" s="44"/>
      <c r="L104" s="44"/>
    </row>
    <row r="105" spans="2:12" ht="18" customHeight="1" x14ac:dyDescent="0.2">
      <c r="B105" s="37"/>
      <c r="C105" s="47"/>
      <c r="D105" s="47"/>
      <c r="E105" s="47"/>
      <c r="F105" s="39"/>
      <c r="G105" s="39"/>
      <c r="H105" s="29"/>
      <c r="I105" s="29"/>
      <c r="J105" s="44"/>
      <c r="K105" s="44"/>
      <c r="L105" s="44"/>
    </row>
    <row r="106" spans="2:12" ht="18" customHeight="1" x14ac:dyDescent="0.2">
      <c r="B106" s="37"/>
      <c r="C106" s="47"/>
      <c r="D106" s="47"/>
      <c r="E106" s="47"/>
      <c r="F106" s="39"/>
      <c r="G106" s="39"/>
      <c r="H106" s="29"/>
      <c r="I106" s="29"/>
      <c r="J106" s="44"/>
      <c r="K106" s="44"/>
      <c r="L106" s="44"/>
    </row>
    <row r="107" spans="2:12" ht="18" customHeight="1" x14ac:dyDescent="0.25">
      <c r="B107" s="47"/>
      <c r="C107" s="47"/>
      <c r="D107" s="47"/>
      <c r="E107" s="47"/>
      <c r="F107" s="8"/>
      <c r="G107" s="8"/>
      <c r="H107" s="8"/>
      <c r="I107" s="8"/>
      <c r="J107" s="8"/>
      <c r="K107" s="8"/>
      <c r="L107" s="8"/>
    </row>
    <row r="108" spans="2:12" ht="18" customHeight="1" x14ac:dyDescent="0.25">
      <c r="B108" s="47"/>
      <c r="C108" s="47"/>
      <c r="D108" s="47"/>
      <c r="E108" s="47"/>
      <c r="F108" s="8"/>
      <c r="G108" s="8"/>
      <c r="H108" s="8"/>
      <c r="I108" s="8"/>
      <c r="J108" s="8"/>
      <c r="K108" s="8"/>
      <c r="L108" s="8"/>
    </row>
    <row r="109" spans="2:12" ht="18" customHeight="1" x14ac:dyDescent="0.25">
      <c r="B109" s="6"/>
      <c r="C109" s="6"/>
      <c r="D109" s="6"/>
      <c r="E109" s="6"/>
      <c r="F109" s="7"/>
      <c r="G109" s="7"/>
      <c r="H109" s="7"/>
      <c r="I109" s="7"/>
      <c r="J109" s="7"/>
      <c r="K109" s="45"/>
    </row>
    <row r="110" spans="2:12" ht="18" customHeight="1" x14ac:dyDescent="0.25">
      <c r="B110" s="6"/>
      <c r="C110" s="6"/>
      <c r="D110" s="6"/>
      <c r="E110" s="6"/>
      <c r="F110" s="7"/>
      <c r="G110" s="7"/>
      <c r="H110" s="7"/>
      <c r="I110" s="7"/>
      <c r="J110" s="7"/>
      <c r="K110" s="7"/>
      <c r="L110" s="45"/>
    </row>
    <row r="111" spans="2:12" ht="18" customHeight="1" x14ac:dyDescent="0.25">
      <c r="B111" s="6"/>
      <c r="C111" s="6"/>
      <c r="D111" s="6"/>
      <c r="E111" s="6"/>
      <c r="F111" s="7"/>
      <c r="G111" s="7"/>
      <c r="H111" s="7"/>
      <c r="I111" s="7"/>
      <c r="J111" s="7"/>
      <c r="K111" s="45"/>
    </row>
    <row r="112" spans="2:12" ht="18" customHeight="1" x14ac:dyDescent="0.25">
      <c r="B112" s="6"/>
      <c r="C112" s="6"/>
      <c r="D112" s="6"/>
      <c r="E112" s="6"/>
      <c r="F112" s="7"/>
      <c r="G112" s="7"/>
      <c r="H112" s="7"/>
      <c r="I112" s="7"/>
      <c r="J112" s="7"/>
      <c r="K112" s="7"/>
    </row>
    <row r="113" spans="2:13" ht="18" customHeight="1" x14ac:dyDescent="0.25">
      <c r="B113" s="6"/>
      <c r="C113" s="6"/>
      <c r="D113" s="6"/>
      <c r="E113" s="6"/>
      <c r="F113" s="7"/>
      <c r="G113" s="7"/>
      <c r="H113" s="7"/>
      <c r="I113" s="7"/>
      <c r="J113" s="7"/>
      <c r="K113" s="7"/>
    </row>
    <row r="114" spans="2:13" ht="18" customHeight="1" x14ac:dyDescent="0.25">
      <c r="B114" s="6"/>
      <c r="C114" s="6"/>
      <c r="D114" s="6"/>
      <c r="E114" s="6"/>
      <c r="F114" s="7"/>
      <c r="G114" s="7"/>
      <c r="H114" s="7"/>
      <c r="I114" s="7"/>
      <c r="J114" s="7"/>
      <c r="K114" s="7"/>
    </row>
    <row r="115" spans="2:13" ht="18" customHeight="1" x14ac:dyDescent="0.25">
      <c r="B115" s="6"/>
      <c r="C115" s="6"/>
      <c r="D115" s="6"/>
      <c r="E115" s="6"/>
      <c r="F115" s="7"/>
      <c r="G115" s="7"/>
      <c r="H115" s="7"/>
      <c r="I115" s="7"/>
      <c r="J115" s="7"/>
      <c r="K115" s="7"/>
    </row>
    <row r="116" spans="2:13" ht="18" customHeight="1" x14ac:dyDescent="0.25">
      <c r="B116" s="6"/>
      <c r="C116" s="6"/>
      <c r="D116" s="6"/>
      <c r="E116" s="6"/>
      <c r="F116" s="7"/>
      <c r="G116" s="7"/>
      <c r="H116" s="7"/>
      <c r="I116" s="7"/>
      <c r="J116" s="7"/>
      <c r="K116" s="7"/>
    </row>
    <row r="117" spans="2:13" ht="18" customHeight="1" x14ac:dyDescent="0.25">
      <c r="B117" s="6"/>
      <c r="C117" s="6"/>
      <c r="D117" s="6"/>
      <c r="E117" s="6"/>
      <c r="F117" s="7"/>
      <c r="G117" s="7"/>
      <c r="H117" s="7"/>
      <c r="I117" s="7"/>
      <c r="J117" s="7"/>
      <c r="K117" s="7"/>
    </row>
    <row r="118" spans="2:13" ht="18" customHeight="1" x14ac:dyDescent="0.25">
      <c r="B118" s="6"/>
      <c r="C118" s="6"/>
      <c r="D118" s="6"/>
      <c r="E118" s="6"/>
      <c r="F118" s="7"/>
      <c r="G118" s="7"/>
      <c r="H118" s="7"/>
      <c r="I118" s="7"/>
      <c r="J118" s="7"/>
      <c r="K118" s="7"/>
    </row>
    <row r="119" spans="2:13" ht="18" customHeight="1" x14ac:dyDescent="0.25">
      <c r="B119" s="6"/>
      <c r="C119" s="6"/>
      <c r="D119" s="6"/>
      <c r="E119" s="6"/>
      <c r="F119" s="7"/>
      <c r="G119" s="7"/>
      <c r="H119" s="7"/>
      <c r="I119" s="7"/>
      <c r="J119" s="7"/>
      <c r="K119" s="7"/>
    </row>
    <row r="120" spans="2:13" ht="18" customHeight="1" x14ac:dyDescent="0.25">
      <c r="B120" s="6"/>
      <c r="C120" s="6"/>
      <c r="D120" s="6"/>
      <c r="E120" s="6"/>
      <c r="F120" s="7"/>
      <c r="G120" s="7"/>
      <c r="H120" s="7"/>
      <c r="I120" s="7"/>
      <c r="J120" s="7"/>
      <c r="K120" s="7"/>
    </row>
    <row r="121" spans="2:13" ht="18" customHeight="1" x14ac:dyDescent="0.25">
      <c r="B121" s="6"/>
      <c r="C121" s="6"/>
      <c r="D121" s="6"/>
      <c r="E121" s="6"/>
      <c r="F121" s="7"/>
      <c r="G121" s="7"/>
      <c r="H121" s="7"/>
      <c r="I121" s="7"/>
      <c r="J121" s="7"/>
      <c r="K121" s="7"/>
    </row>
    <row r="122" spans="2:13" ht="18" customHeight="1" x14ac:dyDescent="0.25">
      <c r="B122" s="6"/>
      <c r="C122" s="6"/>
      <c r="D122" s="6"/>
      <c r="E122" s="6"/>
      <c r="F122" s="7"/>
      <c r="G122" s="7"/>
      <c r="H122" s="7"/>
      <c r="I122" s="7"/>
      <c r="J122" s="7"/>
      <c r="K122" s="7"/>
      <c r="M122" s="71"/>
    </row>
    <row r="123" spans="2:13" ht="18" customHeight="1" x14ac:dyDescent="0.25">
      <c r="B123" s="6"/>
      <c r="C123" s="6"/>
      <c r="D123" s="6"/>
      <c r="E123" s="6"/>
      <c r="F123" s="7"/>
      <c r="G123" s="197"/>
      <c r="H123" s="197"/>
      <c r="I123" s="197"/>
      <c r="J123" s="197"/>
      <c r="K123" s="7"/>
    </row>
    <row r="124" spans="2:13" ht="18" customHeight="1" x14ac:dyDescent="0.25">
      <c r="B124" s="6"/>
      <c r="C124" s="6"/>
      <c r="D124" s="6"/>
      <c r="E124" s="6"/>
      <c r="F124" s="7"/>
      <c r="G124" s="7"/>
      <c r="H124" s="7"/>
      <c r="I124" s="7"/>
      <c r="J124" s="7"/>
      <c r="K124" s="7"/>
    </row>
    <row r="125" spans="2:13" ht="18" customHeight="1" x14ac:dyDescent="0.25">
      <c r="B125" s="6"/>
      <c r="C125" s="6"/>
      <c r="D125" s="6"/>
      <c r="E125" s="6"/>
      <c r="F125" s="7"/>
      <c r="G125" s="206"/>
      <c r="H125" s="206"/>
      <c r="I125" s="206"/>
      <c r="J125" s="206"/>
      <c r="K125" s="7"/>
    </row>
    <row r="126" spans="2:13" ht="18" customHeight="1" x14ac:dyDescent="0.25">
      <c r="B126" s="6"/>
      <c r="C126" s="6"/>
      <c r="D126" s="6"/>
      <c r="E126" s="6"/>
      <c r="F126" s="7"/>
      <c r="G126" s="82"/>
      <c r="H126" s="82"/>
      <c r="I126" s="82"/>
      <c r="J126" s="82"/>
      <c r="K126" s="7"/>
    </row>
    <row r="127" spans="2:13" ht="18" customHeight="1" x14ac:dyDescent="0.25">
      <c r="B127" s="6"/>
      <c r="C127" s="6"/>
      <c r="D127" s="6"/>
      <c r="E127" s="6"/>
      <c r="F127" s="7"/>
      <c r="G127" s="82"/>
      <c r="H127" s="82"/>
      <c r="I127" s="82"/>
      <c r="J127" s="82"/>
      <c r="K127" s="7"/>
    </row>
    <row r="128" spans="2:13" ht="18" customHeight="1" x14ac:dyDescent="0.25">
      <c r="B128" s="6"/>
      <c r="C128" s="6"/>
      <c r="D128" s="6"/>
      <c r="E128" s="6"/>
      <c r="F128" s="7"/>
      <c r="G128" s="206"/>
      <c r="H128" s="206"/>
      <c r="I128" s="206"/>
      <c r="J128" s="206"/>
      <c r="K128" s="7"/>
    </row>
    <row r="129" spans="2:12" ht="18" customHeight="1" x14ac:dyDescent="0.25">
      <c r="B129" s="6"/>
      <c r="C129" s="6"/>
      <c r="D129" s="6"/>
      <c r="E129" s="6"/>
      <c r="F129" s="7"/>
      <c r="G129" s="206"/>
      <c r="H129" s="206"/>
      <c r="I129" s="206"/>
      <c r="J129" s="206"/>
      <c r="K129" s="7"/>
    </row>
    <row r="130" spans="2:12" ht="18" customHeight="1" x14ac:dyDescent="0.25">
      <c r="B130" s="6"/>
      <c r="C130" s="6"/>
      <c r="D130" s="6"/>
      <c r="E130" s="6"/>
      <c r="F130" s="7"/>
      <c r="G130" s="196"/>
      <c r="H130" s="196"/>
      <c r="I130" s="196"/>
      <c r="J130" s="196"/>
      <c r="K130" s="7"/>
    </row>
    <row r="131" spans="2:12" ht="18" customHeight="1" x14ac:dyDescent="0.25">
      <c r="B131" s="6"/>
      <c r="C131" s="6"/>
      <c r="D131" s="6"/>
      <c r="E131" s="6"/>
      <c r="F131" s="7"/>
      <c r="G131" s="196"/>
      <c r="H131" s="196"/>
      <c r="I131" s="196"/>
      <c r="J131" s="196"/>
      <c r="K131" s="7"/>
    </row>
    <row r="132" spans="2:12" ht="18" customHeight="1" x14ac:dyDescent="0.25">
      <c r="B132" s="6"/>
      <c r="C132" s="6"/>
      <c r="D132" s="6"/>
      <c r="E132" s="6"/>
      <c r="F132" s="7"/>
      <c r="G132" s="7"/>
      <c r="H132" s="7"/>
      <c r="I132" s="7"/>
      <c r="J132" s="7"/>
      <c r="K132" s="7"/>
    </row>
    <row r="133" spans="2:12" ht="18" customHeight="1" x14ac:dyDescent="0.25">
      <c r="B133" s="6"/>
      <c r="C133" s="6"/>
      <c r="D133" s="6"/>
      <c r="E133" s="6"/>
      <c r="F133" s="7"/>
      <c r="G133" s="7"/>
      <c r="H133" s="7"/>
      <c r="I133" s="7"/>
      <c r="J133" s="7"/>
      <c r="K133" s="7"/>
    </row>
    <row r="134" spans="2:12" ht="18" customHeight="1" x14ac:dyDescent="0.25">
      <c r="B134" s="6"/>
      <c r="C134" s="6"/>
      <c r="D134" s="6"/>
      <c r="E134" s="6"/>
      <c r="F134" s="7"/>
      <c r="G134" s="7"/>
      <c r="H134" s="7"/>
      <c r="I134" s="7"/>
      <c r="J134" s="7"/>
      <c r="K134" s="7"/>
    </row>
    <row r="135" spans="2:12" ht="18" customHeight="1" x14ac:dyDescent="0.25">
      <c r="B135" s="6"/>
      <c r="C135" s="6"/>
      <c r="D135" s="6"/>
      <c r="E135" s="6"/>
      <c r="F135" s="7"/>
      <c r="G135" s="7"/>
      <c r="H135" s="7"/>
      <c r="I135" s="7"/>
      <c r="J135" s="7"/>
      <c r="K135" s="7"/>
    </row>
    <row r="136" spans="2:12" ht="18" customHeight="1" x14ac:dyDescent="0.25">
      <c r="B136" s="6"/>
      <c r="C136" s="6"/>
      <c r="D136" s="6"/>
      <c r="E136" s="6"/>
      <c r="F136" s="7"/>
      <c r="G136" s="7"/>
      <c r="H136" s="7"/>
      <c r="I136" s="7"/>
      <c r="J136" s="7"/>
      <c r="K136" s="7"/>
    </row>
    <row r="137" spans="2:12" ht="18" customHeight="1" x14ac:dyDescent="0.25">
      <c r="B137" s="6"/>
      <c r="C137" s="6"/>
      <c r="D137" s="6"/>
      <c r="E137" s="6"/>
      <c r="F137" s="7"/>
      <c r="G137" s="7"/>
      <c r="H137" s="7"/>
      <c r="I137" s="7"/>
      <c r="J137" s="7"/>
      <c r="K137" s="7"/>
    </row>
    <row r="138" spans="2:12" ht="18" customHeight="1" x14ac:dyDescent="0.25">
      <c r="B138" s="52" t="s">
        <v>45</v>
      </c>
      <c r="C138" s="6"/>
      <c r="D138" s="6"/>
      <c r="E138" s="6"/>
      <c r="F138" s="7"/>
      <c r="G138" s="7"/>
      <c r="H138" s="7"/>
      <c r="I138" s="7"/>
      <c r="J138" s="7"/>
      <c r="K138" s="7"/>
    </row>
    <row r="139" spans="2:12" ht="18" customHeight="1" x14ac:dyDescent="0.25">
      <c r="B139" s="52" t="s">
        <v>26</v>
      </c>
      <c r="C139" s="53"/>
      <c r="D139" s="53"/>
      <c r="E139" s="53"/>
      <c r="F139" s="54"/>
      <c r="G139" s="54"/>
      <c r="H139" s="54"/>
      <c r="I139" s="54"/>
      <c r="J139" s="54"/>
      <c r="K139" s="54"/>
      <c r="L139" s="54"/>
    </row>
    <row r="140" spans="2:12" ht="18" customHeight="1" x14ac:dyDescent="0.25">
      <c r="B140" s="52" t="s">
        <v>27</v>
      </c>
      <c r="C140" s="53"/>
      <c r="D140" s="53"/>
      <c r="E140" s="53"/>
      <c r="F140" s="54"/>
      <c r="G140" s="54"/>
      <c r="H140" s="54"/>
      <c r="I140" s="54"/>
      <c r="J140" s="54"/>
      <c r="K140" s="54"/>
      <c r="L140" s="54"/>
    </row>
    <row r="141" spans="2:12" ht="18" customHeight="1" x14ac:dyDescent="0.25">
      <c r="B141" s="52" t="s">
        <v>28</v>
      </c>
      <c r="C141" s="53"/>
      <c r="D141" s="53"/>
      <c r="E141" s="53"/>
      <c r="F141" s="54"/>
      <c r="G141" s="54"/>
      <c r="H141" s="54"/>
      <c r="I141" s="54"/>
      <c r="J141" s="54"/>
      <c r="K141" s="54"/>
      <c r="L141" s="54"/>
    </row>
    <row r="142" spans="2:12" ht="18" customHeight="1" x14ac:dyDescent="0.25">
      <c r="B142" s="52" t="s">
        <v>29</v>
      </c>
      <c r="C142" s="53"/>
      <c r="D142" s="53"/>
      <c r="E142" s="53"/>
      <c r="F142" s="54"/>
      <c r="G142" s="54"/>
      <c r="H142" s="54"/>
      <c r="I142" s="54"/>
      <c r="J142" s="54"/>
      <c r="K142" s="54"/>
      <c r="L142" s="54"/>
    </row>
    <row r="143" spans="2:12" ht="18" customHeight="1" x14ac:dyDescent="0.25">
      <c r="B143" s="52" t="s">
        <v>30</v>
      </c>
      <c r="C143" s="53"/>
      <c r="D143" s="53"/>
      <c r="E143" s="53"/>
      <c r="F143" s="54"/>
      <c r="G143" s="54"/>
      <c r="H143" s="54"/>
      <c r="I143" s="54"/>
      <c r="J143" s="54"/>
      <c r="K143" s="54"/>
      <c r="L143" s="54"/>
    </row>
    <row r="144" spans="2:12" ht="18" customHeight="1" x14ac:dyDescent="0.25">
      <c r="B144" s="49"/>
      <c r="C144" s="50"/>
      <c r="D144" s="50"/>
      <c r="E144" s="50"/>
      <c r="F144" s="51"/>
      <c r="G144" s="51"/>
      <c r="H144" s="51"/>
      <c r="I144" s="51"/>
      <c r="J144" s="7"/>
      <c r="K144" s="7"/>
    </row>
    <row r="145" spans="2:11" ht="18" customHeight="1" x14ac:dyDescent="0.25">
      <c r="B145" s="49"/>
      <c r="C145" s="50"/>
      <c r="D145" s="50"/>
      <c r="E145" s="50"/>
      <c r="F145" s="51"/>
      <c r="G145" s="51"/>
      <c r="H145" s="51"/>
      <c r="I145" s="51"/>
      <c r="J145" s="7"/>
      <c r="K145" s="7"/>
    </row>
    <row r="146" spans="2:11" ht="18" customHeight="1" x14ac:dyDescent="0.25">
      <c r="B146" s="49"/>
      <c r="C146" s="50"/>
      <c r="D146" s="50"/>
      <c r="E146" s="50"/>
      <c r="F146" s="51"/>
      <c r="G146" s="51"/>
      <c r="H146" s="51"/>
      <c r="I146" s="51"/>
      <c r="J146" s="7"/>
      <c r="K146" s="7"/>
    </row>
    <row r="147" spans="2:11" ht="18" customHeight="1" x14ac:dyDescent="0.25">
      <c r="B147" s="49"/>
      <c r="C147" s="50"/>
      <c r="D147" s="50"/>
      <c r="E147" s="50"/>
      <c r="F147" s="51"/>
      <c r="G147" s="51"/>
      <c r="H147" s="51"/>
      <c r="I147" s="51"/>
      <c r="J147" s="7"/>
      <c r="K147" s="7"/>
    </row>
    <row r="148" spans="2:11" ht="18" customHeight="1" x14ac:dyDescent="0.25">
      <c r="B148" s="6"/>
      <c r="C148" s="6"/>
      <c r="D148" s="6"/>
      <c r="E148" s="6"/>
      <c r="F148" s="7"/>
      <c r="G148" s="7"/>
      <c r="H148" s="7"/>
      <c r="I148" s="7"/>
      <c r="J148" s="7"/>
      <c r="K148" s="7"/>
    </row>
    <row r="149" spans="2:11" ht="18" customHeight="1" x14ac:dyDescent="0.25">
      <c r="B149" s="6"/>
      <c r="C149" s="6"/>
      <c r="D149" s="6"/>
      <c r="E149" s="6"/>
      <c r="F149" s="7"/>
      <c r="G149" s="7"/>
      <c r="H149" s="7"/>
      <c r="I149" s="7"/>
      <c r="J149" s="7"/>
      <c r="K149" s="7"/>
    </row>
    <row r="150" spans="2:11" ht="18" customHeight="1" x14ac:dyDescent="0.25">
      <c r="B150" s="6"/>
      <c r="C150" s="6"/>
      <c r="D150" s="6"/>
      <c r="E150" s="6"/>
      <c r="F150" s="7"/>
      <c r="G150" s="7"/>
      <c r="H150" s="7"/>
      <c r="I150" s="7"/>
      <c r="J150" s="7"/>
      <c r="K150" s="7"/>
    </row>
    <row r="151" spans="2:11" ht="18" customHeight="1" x14ac:dyDescent="0.25">
      <c r="B151" s="6"/>
      <c r="C151" s="6"/>
      <c r="D151" s="6"/>
      <c r="E151" s="6"/>
      <c r="F151" s="7"/>
      <c r="G151" s="7"/>
      <c r="H151" s="7"/>
      <c r="I151" s="7"/>
      <c r="J151" s="7"/>
      <c r="K151" s="7"/>
    </row>
    <row r="152" spans="2:11" ht="18" customHeight="1" x14ac:dyDescent="0.25">
      <c r="B152" s="6"/>
      <c r="C152" s="6"/>
      <c r="D152" s="6"/>
      <c r="E152" s="6"/>
      <c r="F152" s="7"/>
      <c r="G152" s="7"/>
      <c r="H152" s="7"/>
      <c r="I152" s="7"/>
      <c r="J152" s="7"/>
      <c r="K152" s="7"/>
    </row>
    <row r="153" spans="2:11" ht="18" customHeight="1" x14ac:dyDescent="0.25">
      <c r="B153" s="6"/>
      <c r="C153" s="6"/>
      <c r="D153" s="6"/>
      <c r="E153" s="6"/>
      <c r="F153" s="7"/>
      <c r="G153" s="7"/>
      <c r="H153" s="7"/>
      <c r="I153" s="7"/>
      <c r="J153" s="7"/>
      <c r="K153" s="7"/>
    </row>
    <row r="154" spans="2:11" ht="18" customHeight="1" x14ac:dyDescent="0.25">
      <c r="B154" s="6"/>
      <c r="C154" s="6"/>
      <c r="D154" s="6"/>
      <c r="E154" s="6"/>
      <c r="F154" s="7"/>
      <c r="G154" s="7"/>
      <c r="H154" s="7"/>
      <c r="I154" s="7"/>
      <c r="J154" s="7"/>
      <c r="K154" s="7"/>
    </row>
    <row r="155" spans="2:11" ht="18" customHeight="1" x14ac:dyDescent="0.25">
      <c r="B155" s="6"/>
      <c r="C155" s="6"/>
      <c r="D155" s="6"/>
      <c r="E155" s="6"/>
      <c r="F155" s="7"/>
      <c r="G155" s="7"/>
      <c r="H155" s="7"/>
      <c r="I155" s="7"/>
      <c r="J155" s="7"/>
      <c r="K155" s="7"/>
    </row>
    <row r="156" spans="2:11" ht="18" customHeight="1" x14ac:dyDescent="0.25">
      <c r="B156" s="6"/>
      <c r="C156" s="6"/>
      <c r="D156" s="6"/>
      <c r="E156" s="6"/>
      <c r="F156" s="7"/>
      <c r="G156" s="7"/>
      <c r="H156" s="7"/>
      <c r="I156" s="7"/>
      <c r="J156" s="7"/>
      <c r="K156" s="7"/>
    </row>
    <row r="157" spans="2:11" ht="18" customHeight="1" x14ac:dyDescent="0.25">
      <c r="B157" s="6"/>
      <c r="C157" s="6"/>
      <c r="D157" s="6"/>
      <c r="E157" s="6"/>
      <c r="F157" s="7"/>
      <c r="G157" s="7"/>
      <c r="H157" s="7"/>
      <c r="I157" s="7"/>
      <c r="J157" s="7"/>
      <c r="K157" s="7"/>
    </row>
    <row r="158" spans="2:11" ht="18" customHeight="1" x14ac:dyDescent="0.25">
      <c r="B158" s="6"/>
      <c r="C158" s="6"/>
      <c r="D158" s="6"/>
      <c r="E158" s="6"/>
      <c r="F158" s="7"/>
      <c r="G158" s="7"/>
      <c r="H158" s="7"/>
      <c r="I158" s="7"/>
      <c r="J158" s="7"/>
      <c r="K158" s="7"/>
    </row>
    <row r="159" spans="2:11" ht="18" customHeight="1" x14ac:dyDescent="0.25">
      <c r="B159" s="6"/>
      <c r="C159" s="6"/>
      <c r="D159" s="6"/>
      <c r="E159" s="6"/>
      <c r="F159" s="7"/>
      <c r="G159" s="7"/>
      <c r="H159" s="7"/>
      <c r="I159" s="7"/>
      <c r="J159" s="7"/>
      <c r="K159" s="7"/>
    </row>
    <row r="160" spans="2:11" ht="18" customHeight="1" x14ac:dyDescent="0.25">
      <c r="B160" s="6"/>
      <c r="C160" s="6"/>
      <c r="D160" s="6"/>
      <c r="E160" s="6"/>
      <c r="F160" s="7"/>
      <c r="G160" s="7"/>
      <c r="H160" s="7"/>
      <c r="I160" s="7"/>
      <c r="J160" s="7"/>
      <c r="K160" s="7"/>
    </row>
    <row r="161" spans="2:11" ht="18" customHeight="1" x14ac:dyDescent="0.25">
      <c r="B161" s="6"/>
      <c r="C161" s="6"/>
      <c r="D161" s="6"/>
      <c r="E161" s="6"/>
      <c r="F161" s="7"/>
      <c r="G161" s="7"/>
      <c r="H161" s="7"/>
      <c r="I161" s="7"/>
      <c r="J161" s="7"/>
      <c r="K161" s="7"/>
    </row>
    <row r="162" spans="2:11" ht="12.75" customHeight="1" x14ac:dyDescent="0.25"/>
    <row r="163" spans="2:11" ht="12.75" customHeight="1" x14ac:dyDescent="0.25"/>
    <row r="172" spans="2:11" ht="12.75" customHeight="1" x14ac:dyDescent="0.25"/>
    <row r="174" spans="2:11" ht="12.75" customHeight="1" x14ac:dyDescent="0.25"/>
    <row r="180" ht="12.75" customHeight="1" x14ac:dyDescent="0.25"/>
    <row r="183" ht="12.75" customHeight="1" x14ac:dyDescent="0.25"/>
    <row r="188" ht="12.75" customHeight="1" x14ac:dyDescent="0.25"/>
    <row r="191" ht="12.75" customHeight="1" x14ac:dyDescent="0.25"/>
    <row r="197" ht="12.75" customHeight="1" x14ac:dyDescent="0.25"/>
  </sheetData>
  <mergeCells count="91">
    <mergeCell ref="D51:D52"/>
    <mergeCell ref="D60:D61"/>
    <mergeCell ref="D68:D69"/>
    <mergeCell ref="D11:D12"/>
    <mergeCell ref="E68:E69"/>
    <mergeCell ref="E60:E61"/>
    <mergeCell ref="E51:E52"/>
    <mergeCell ref="E29:E30"/>
    <mergeCell ref="E21:E22"/>
    <mergeCell ref="B27:I27"/>
    <mergeCell ref="B20:H20"/>
    <mergeCell ref="B21:B22"/>
    <mergeCell ref="C21:C22"/>
    <mergeCell ref="F21:F22"/>
    <mergeCell ref="G21:G22"/>
    <mergeCell ref="H21:H22"/>
    <mergeCell ref="K29:K30"/>
    <mergeCell ref="L29:L30"/>
    <mergeCell ref="B28:K28"/>
    <mergeCell ref="G123:J123"/>
    <mergeCell ref="G125:J125"/>
    <mergeCell ref="B67:K67"/>
    <mergeCell ref="B68:B69"/>
    <mergeCell ref="C68:C69"/>
    <mergeCell ref="F68:F69"/>
    <mergeCell ref="G68:G69"/>
    <mergeCell ref="H68:H69"/>
    <mergeCell ref="I68:I69"/>
    <mergeCell ref="J68:J69"/>
    <mergeCell ref="K68:K69"/>
    <mergeCell ref="K51:K52"/>
    <mergeCell ref="B59:K59"/>
    <mergeCell ref="G128:J128"/>
    <mergeCell ref="G129:J129"/>
    <mergeCell ref="G130:J130"/>
    <mergeCell ref="G131:J131"/>
    <mergeCell ref="B87:J87"/>
    <mergeCell ref="B88:B89"/>
    <mergeCell ref="C88:C89"/>
    <mergeCell ref="D88:D89"/>
    <mergeCell ref="F88:F89"/>
    <mergeCell ref="G88:G89"/>
    <mergeCell ref="H88:H89"/>
    <mergeCell ref="I88:I89"/>
    <mergeCell ref="E88:E89"/>
    <mergeCell ref="I60:I61"/>
    <mergeCell ref="J60:J61"/>
    <mergeCell ref="K60:K61"/>
    <mergeCell ref="B50:K50"/>
    <mergeCell ref="B51:B52"/>
    <mergeCell ref="C51:C52"/>
    <mergeCell ref="F51:F52"/>
    <mergeCell ref="G51:G52"/>
    <mergeCell ref="H51:H52"/>
    <mergeCell ref="I51:I52"/>
    <mergeCell ref="J51:J52"/>
    <mergeCell ref="B60:B61"/>
    <mergeCell ref="C60:C61"/>
    <mergeCell ref="F60:F61"/>
    <mergeCell ref="G60:G61"/>
    <mergeCell ref="H60:H61"/>
    <mergeCell ref="J29:J30"/>
    <mergeCell ref="I29:I30"/>
    <mergeCell ref="B37:B38"/>
    <mergeCell ref="C37:C38"/>
    <mergeCell ref="F37:F38"/>
    <mergeCell ref="G37:G38"/>
    <mergeCell ref="H37:H38"/>
    <mergeCell ref="D29:D30"/>
    <mergeCell ref="B29:B30"/>
    <mergeCell ref="C29:C30"/>
    <mergeCell ref="F29:F30"/>
    <mergeCell ref="G29:G30"/>
    <mergeCell ref="H29:H30"/>
    <mergeCell ref="D21:D22"/>
    <mergeCell ref="M11:M12"/>
    <mergeCell ref="N11:N12"/>
    <mergeCell ref="E11:E12"/>
    <mergeCell ref="K11:K12"/>
    <mergeCell ref="I11:I12"/>
    <mergeCell ref="F11:F12"/>
    <mergeCell ref="L11:L12"/>
    <mergeCell ref="A6:K6"/>
    <mergeCell ref="A7:K7"/>
    <mergeCell ref="A8:K8"/>
    <mergeCell ref="B10:I10"/>
    <mergeCell ref="B11:B12"/>
    <mergeCell ref="C11:C12"/>
    <mergeCell ref="G11:G12"/>
    <mergeCell ref="H11:H12"/>
    <mergeCell ref="J11:J12"/>
  </mergeCells>
  <pageMargins left="0.70866141732283472" right="0.70866141732283472" top="0.39370078740157483" bottom="0.39370078740157483" header="0.31496062992125984" footer="0.31496062992125984"/>
  <pageSetup scale="47" orientation="portrait" r:id="rId1"/>
  <rowBreaks count="2" manualBreakCount="2">
    <brk id="43" max="12" man="1"/>
    <brk id="81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M167"/>
  <sheetViews>
    <sheetView tabSelected="1" view="pageBreakPreview" zoomScaleNormal="100" zoomScaleSheetLayoutView="100" zoomScalePageLayoutView="110" workbookViewId="0">
      <selection activeCell="F14" sqref="F14"/>
    </sheetView>
  </sheetViews>
  <sheetFormatPr defaultColWidth="8.7109375" defaultRowHeight="18" x14ac:dyDescent="0.25"/>
  <cols>
    <col min="1" max="1" width="6.7109375" style="13" customWidth="1"/>
    <col min="2" max="2" width="28.28515625" style="1" customWidth="1"/>
    <col min="3" max="3" width="12" style="1" customWidth="1"/>
    <col min="4" max="4" width="13.140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5.710937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3" x14ac:dyDescent="0.25">
      <c r="B1" s="6"/>
      <c r="C1" s="6"/>
      <c r="D1" s="6"/>
      <c r="E1" s="7"/>
      <c r="F1" s="7"/>
      <c r="G1" s="7"/>
      <c r="H1" s="7"/>
      <c r="I1" s="7"/>
      <c r="J1" s="7"/>
    </row>
    <row r="2" spans="1:13" x14ac:dyDescent="0.25">
      <c r="B2" s="6"/>
      <c r="C2" s="6"/>
      <c r="D2" s="6"/>
      <c r="E2" s="7"/>
      <c r="F2" s="7"/>
      <c r="G2" s="7"/>
      <c r="H2" s="7"/>
      <c r="I2" s="7"/>
      <c r="J2" s="7"/>
    </row>
    <row r="3" spans="1:13" x14ac:dyDescent="0.25">
      <c r="B3" s="6"/>
      <c r="C3" s="6"/>
      <c r="D3" s="6"/>
      <c r="E3" s="7"/>
      <c r="F3" s="7"/>
      <c r="G3" s="7"/>
      <c r="H3" s="7"/>
      <c r="I3" s="7"/>
      <c r="J3" s="7"/>
    </row>
    <row r="4" spans="1:13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3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3" s="20" customFormat="1" ht="45" x14ac:dyDescent="0.25">
      <c r="A6" s="211" t="s">
        <v>35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3" s="20" customFormat="1" ht="45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3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3" ht="33" customHeight="1" thickBot="1" x14ac:dyDescent="0.55000000000000004">
      <c r="B9" s="199" t="s">
        <v>2</v>
      </c>
      <c r="C9" s="199"/>
      <c r="D9" s="199"/>
      <c r="E9" s="199"/>
      <c r="F9" s="199"/>
      <c r="G9" s="199"/>
      <c r="H9" s="199"/>
      <c r="I9" s="11"/>
      <c r="J9" s="8"/>
      <c r="K9" s="8"/>
    </row>
    <row r="10" spans="1:13" ht="15.75" customHeight="1" x14ac:dyDescent="0.25">
      <c r="B10" s="200" t="s">
        <v>3</v>
      </c>
      <c r="C10" s="213" t="s">
        <v>4</v>
      </c>
      <c r="D10" s="234" t="s">
        <v>82</v>
      </c>
      <c r="E10" s="207" t="s">
        <v>32</v>
      </c>
      <c r="F10" s="207" t="s">
        <v>36</v>
      </c>
      <c r="G10" s="207" t="s">
        <v>7</v>
      </c>
      <c r="H10" s="247" t="s">
        <v>66</v>
      </c>
      <c r="I10" s="247" t="s">
        <v>50</v>
      </c>
      <c r="J10" s="247" t="s">
        <v>68</v>
      </c>
      <c r="K10" s="240" t="s">
        <v>55</v>
      </c>
      <c r="L10" s="250"/>
      <c r="M10" s="9"/>
    </row>
    <row r="11" spans="1:13" ht="25.5" customHeight="1" thickBot="1" x14ac:dyDescent="0.3">
      <c r="B11" s="201"/>
      <c r="C11" s="214"/>
      <c r="D11" s="235"/>
      <c r="E11" s="208"/>
      <c r="F11" s="208"/>
      <c r="G11" s="208"/>
      <c r="H11" s="248"/>
      <c r="I11" s="248"/>
      <c r="J11" s="248"/>
      <c r="K11" s="249"/>
      <c r="L11" s="250"/>
      <c r="M11" s="10"/>
    </row>
    <row r="12" spans="1:13" s="14" customFormat="1" ht="19.5" customHeight="1" x14ac:dyDescent="0.3">
      <c r="A12" s="71"/>
      <c r="B12" s="15" t="s">
        <v>96</v>
      </c>
      <c r="C12" s="168" t="s">
        <v>97</v>
      </c>
      <c r="D12" s="84">
        <f t="shared" ref="D12:D17" si="0">E12</f>
        <v>45919</v>
      </c>
      <c r="E12" s="183">
        <v>45919</v>
      </c>
      <c r="F12" s="183">
        <v>45926</v>
      </c>
      <c r="G12" s="183">
        <v>45938</v>
      </c>
      <c r="H12" s="142">
        <f>F12+28</f>
        <v>45954</v>
      </c>
      <c r="I12" s="142">
        <f>(F12+28)</f>
        <v>45954</v>
      </c>
      <c r="J12" s="142">
        <f>F12+28</f>
        <v>45954</v>
      </c>
      <c r="K12" s="96">
        <f t="shared" ref="K12:K17" si="1">(F12+30)</f>
        <v>45956</v>
      </c>
      <c r="L12" s="142"/>
      <c r="M12" s="13"/>
    </row>
    <row r="13" spans="1:13" s="14" customFormat="1" ht="19.5" customHeight="1" x14ac:dyDescent="0.3">
      <c r="A13" s="72"/>
      <c r="B13" s="15" t="s">
        <v>80</v>
      </c>
      <c r="C13" s="168" t="s">
        <v>91</v>
      </c>
      <c r="D13" s="84">
        <f t="shared" si="0"/>
        <v>45925</v>
      </c>
      <c r="E13" s="189">
        <v>45925</v>
      </c>
      <c r="F13" s="189">
        <v>45932</v>
      </c>
      <c r="G13" s="189">
        <v>45945</v>
      </c>
      <c r="H13" s="142">
        <f t="shared" ref="H13:H17" si="2">F13+28</f>
        <v>45960</v>
      </c>
      <c r="I13" s="142">
        <f>(F13+28)</f>
        <v>45960</v>
      </c>
      <c r="J13" s="142">
        <f t="shared" ref="J13:J17" si="3">F13+28</f>
        <v>45960</v>
      </c>
      <c r="K13" s="96">
        <f t="shared" si="1"/>
        <v>45962</v>
      </c>
      <c r="L13" s="142"/>
      <c r="M13" s="13"/>
    </row>
    <row r="14" spans="1:13" s="14" customFormat="1" ht="19.5" customHeight="1" x14ac:dyDescent="0.3">
      <c r="A14" s="72"/>
      <c r="B14" s="15" t="s">
        <v>110</v>
      </c>
      <c r="C14" s="168" t="s">
        <v>111</v>
      </c>
      <c r="D14" s="84">
        <f t="shared" si="0"/>
        <v>45933</v>
      </c>
      <c r="E14" s="189">
        <v>45933</v>
      </c>
      <c r="F14" s="189">
        <v>45940</v>
      </c>
      <c r="G14" s="189">
        <v>45952</v>
      </c>
      <c r="H14" s="142">
        <f t="shared" si="2"/>
        <v>45968</v>
      </c>
      <c r="I14" s="142">
        <f t="shared" ref="I14:I17" si="4">(F14+28)</f>
        <v>45968</v>
      </c>
      <c r="J14" s="142">
        <f t="shared" si="3"/>
        <v>45968</v>
      </c>
      <c r="K14" s="96">
        <f t="shared" si="1"/>
        <v>45970</v>
      </c>
      <c r="L14" s="142"/>
      <c r="M14" s="13"/>
    </row>
    <row r="15" spans="1:13" s="14" customFormat="1" ht="19.5" customHeight="1" x14ac:dyDescent="0.3">
      <c r="A15" s="71"/>
      <c r="B15" s="15" t="s">
        <v>106</v>
      </c>
      <c r="C15" s="168" t="s">
        <v>103</v>
      </c>
      <c r="D15" s="84">
        <f t="shared" si="0"/>
        <v>45939</v>
      </c>
      <c r="E15" s="189">
        <v>45939</v>
      </c>
      <c r="F15" s="189">
        <v>45946</v>
      </c>
      <c r="G15" s="189">
        <v>45959</v>
      </c>
      <c r="H15" s="142">
        <f t="shared" si="2"/>
        <v>45974</v>
      </c>
      <c r="I15" s="142">
        <f>(F15+28)</f>
        <v>45974</v>
      </c>
      <c r="J15" s="142">
        <f t="shared" si="3"/>
        <v>45974</v>
      </c>
      <c r="K15" s="96">
        <f t="shared" si="1"/>
        <v>45976</v>
      </c>
      <c r="L15" s="142"/>
      <c r="M15" s="13"/>
    </row>
    <row r="16" spans="1:13" s="14" customFormat="1" ht="19.5" customHeight="1" x14ac:dyDescent="0.3">
      <c r="A16" s="71"/>
      <c r="B16" s="15" t="s">
        <v>73</v>
      </c>
      <c r="C16" s="168" t="s">
        <v>107</v>
      </c>
      <c r="D16" s="84">
        <f t="shared" si="0"/>
        <v>45946</v>
      </c>
      <c r="E16" s="189">
        <v>45946</v>
      </c>
      <c r="F16" s="189">
        <v>45953</v>
      </c>
      <c r="G16" s="189">
        <v>45966</v>
      </c>
      <c r="H16" s="142">
        <f t="shared" si="2"/>
        <v>45981</v>
      </c>
      <c r="I16" s="142">
        <f t="shared" si="4"/>
        <v>45981</v>
      </c>
      <c r="J16" s="142">
        <f t="shared" si="3"/>
        <v>45981</v>
      </c>
      <c r="K16" s="96">
        <f t="shared" si="1"/>
        <v>45983</v>
      </c>
      <c r="L16" s="142"/>
      <c r="M16" s="13"/>
    </row>
    <row r="17" spans="1:13" s="14" customFormat="1" ht="19.5" customHeight="1" thickBot="1" x14ac:dyDescent="0.35">
      <c r="A17" s="71"/>
      <c r="B17" s="17" t="s">
        <v>88</v>
      </c>
      <c r="C17" s="169" t="s">
        <v>114</v>
      </c>
      <c r="D17" s="18">
        <f t="shared" si="0"/>
        <v>45953</v>
      </c>
      <c r="E17" s="141">
        <v>45953</v>
      </c>
      <c r="F17" s="141">
        <v>45960</v>
      </c>
      <c r="G17" s="141">
        <v>45973</v>
      </c>
      <c r="H17" s="99">
        <f t="shared" si="2"/>
        <v>45988</v>
      </c>
      <c r="I17" s="99">
        <f t="shared" si="4"/>
        <v>45988</v>
      </c>
      <c r="J17" s="99">
        <f t="shared" si="3"/>
        <v>45988</v>
      </c>
      <c r="K17" s="100">
        <f t="shared" si="1"/>
        <v>45990</v>
      </c>
      <c r="L17" s="142"/>
      <c r="M17" s="13"/>
    </row>
    <row r="18" spans="1:13" s="13" customFormat="1" ht="19.5" customHeight="1" x14ac:dyDescent="0.3">
      <c r="A18" s="71"/>
      <c r="B18" s="35"/>
      <c r="C18" s="133"/>
      <c r="D18" s="56"/>
      <c r="E18" s="24"/>
      <c r="F18" s="24"/>
      <c r="G18" s="24"/>
      <c r="H18" s="24"/>
      <c r="I18" s="12"/>
      <c r="J18" s="12"/>
    </row>
    <row r="19" spans="1:13" ht="32.25" thickBot="1" x14ac:dyDescent="0.55000000000000004">
      <c r="B19" s="199" t="s">
        <v>34</v>
      </c>
      <c r="C19" s="199"/>
      <c r="D19" s="199"/>
      <c r="E19" s="199"/>
      <c r="F19" s="199"/>
      <c r="G19" s="199"/>
      <c r="H19" s="11"/>
      <c r="I19" s="11"/>
      <c r="J19" s="11"/>
      <c r="K19" s="11"/>
    </row>
    <row r="20" spans="1:13" ht="20.25" customHeight="1" x14ac:dyDescent="0.2">
      <c r="B20" s="200" t="s">
        <v>3</v>
      </c>
      <c r="C20" s="213" t="s">
        <v>4</v>
      </c>
      <c r="D20" s="238" t="s">
        <v>82</v>
      </c>
      <c r="E20" s="207" t="s">
        <v>32</v>
      </c>
      <c r="F20" s="204" t="s">
        <v>36</v>
      </c>
      <c r="G20" s="194" t="s">
        <v>9</v>
      </c>
      <c r="H20" s="11"/>
      <c r="I20" s="11"/>
      <c r="J20" s="11"/>
      <c r="K20" s="11"/>
    </row>
    <row r="21" spans="1:13" ht="18.75" customHeight="1" thickBot="1" x14ac:dyDescent="0.25">
      <c r="B21" s="201"/>
      <c r="C21" s="203"/>
      <c r="D21" s="242"/>
      <c r="E21" s="208"/>
      <c r="F21" s="251"/>
      <c r="G21" s="195"/>
      <c r="H21" s="11"/>
      <c r="I21" s="11"/>
      <c r="J21" s="11"/>
      <c r="K21" s="11"/>
    </row>
    <row r="22" spans="1:13" ht="18.75" x14ac:dyDescent="0.3">
      <c r="B22" s="15" t="s">
        <v>62</v>
      </c>
      <c r="C22" s="168" t="s">
        <v>95</v>
      </c>
      <c r="D22" s="84">
        <f>E22</f>
        <v>45923</v>
      </c>
      <c r="E22" s="33">
        <v>45923</v>
      </c>
      <c r="F22" s="183">
        <v>45929</v>
      </c>
      <c r="G22" s="187">
        <f>F22+25</f>
        <v>45954</v>
      </c>
      <c r="H22" s="11"/>
      <c r="I22" s="11"/>
      <c r="J22" s="11"/>
      <c r="K22" s="11"/>
    </row>
    <row r="23" spans="1:13" ht="18.75" x14ac:dyDescent="0.3">
      <c r="B23" s="15" t="s">
        <v>47</v>
      </c>
      <c r="C23" s="168" t="s">
        <v>99</v>
      </c>
      <c r="D23" s="84">
        <f t="shared" ref="D23:D24" si="5">E23</f>
        <v>45931</v>
      </c>
      <c r="E23" s="33">
        <v>45931</v>
      </c>
      <c r="F23" s="165">
        <v>45939</v>
      </c>
      <c r="G23" s="182">
        <f>F23+25</f>
        <v>45964</v>
      </c>
      <c r="H23" s="11"/>
      <c r="I23" s="11"/>
      <c r="J23" s="11"/>
      <c r="K23" s="11"/>
    </row>
    <row r="24" spans="1:13" ht="19.5" thickBot="1" x14ac:dyDescent="0.35">
      <c r="B24" s="17" t="s">
        <v>100</v>
      </c>
      <c r="C24" s="169" t="s">
        <v>109</v>
      </c>
      <c r="D24" s="18">
        <f t="shared" si="5"/>
        <v>45937</v>
      </c>
      <c r="E24" s="28">
        <v>45937</v>
      </c>
      <c r="F24" s="150">
        <v>45944</v>
      </c>
      <c r="G24" s="188">
        <f>F24+25</f>
        <v>45969</v>
      </c>
      <c r="H24" s="11"/>
      <c r="I24" s="11"/>
      <c r="J24" s="11"/>
      <c r="K24" s="11"/>
    </row>
    <row r="25" spans="1:13" ht="31.5" x14ac:dyDescent="0.5">
      <c r="B25" s="199" t="s">
        <v>14</v>
      </c>
      <c r="C25" s="199"/>
      <c r="D25" s="199"/>
      <c r="E25" s="199"/>
      <c r="F25" s="199"/>
      <c r="G25" s="199"/>
      <c r="H25" s="199"/>
      <c r="I25" s="199"/>
      <c r="J25" s="199"/>
    </row>
    <row r="26" spans="1:13" ht="18.75" thickBot="1" x14ac:dyDescent="0.25">
      <c r="K26" s="11"/>
    </row>
    <row r="27" spans="1:13" ht="12.75" customHeight="1" thickBot="1" x14ac:dyDescent="0.3">
      <c r="B27" s="254" t="s">
        <v>3</v>
      </c>
      <c r="C27" s="234" t="s">
        <v>4</v>
      </c>
      <c r="D27" s="234" t="s">
        <v>82</v>
      </c>
      <c r="E27" s="204" t="s">
        <v>32</v>
      </c>
      <c r="F27" s="204" t="s">
        <v>36</v>
      </c>
      <c r="G27" s="204" t="s">
        <v>15</v>
      </c>
      <c r="H27" s="204" t="s">
        <v>13</v>
      </c>
      <c r="I27" s="207" t="s">
        <v>58</v>
      </c>
      <c r="J27" s="207" t="s">
        <v>16</v>
      </c>
      <c r="K27" s="194" t="s">
        <v>17</v>
      </c>
    </row>
    <row r="28" spans="1:13" ht="25.5" customHeight="1" thickBot="1" x14ac:dyDescent="0.3">
      <c r="B28" s="255"/>
      <c r="C28" s="235"/>
      <c r="D28" s="235"/>
      <c r="E28" s="205"/>
      <c r="F28" s="205"/>
      <c r="G28" s="205"/>
      <c r="H28" s="205"/>
      <c r="I28" s="252"/>
      <c r="J28" s="252"/>
      <c r="K28" s="243"/>
    </row>
    <row r="29" spans="1:13" ht="19.5" customHeight="1" x14ac:dyDescent="0.3">
      <c r="B29" s="15" t="s">
        <v>62</v>
      </c>
      <c r="C29" s="168" t="s">
        <v>95</v>
      </c>
      <c r="D29" s="84">
        <f>E29</f>
        <v>45923</v>
      </c>
      <c r="E29" s="33">
        <v>45923</v>
      </c>
      <c r="F29" s="183">
        <v>45929</v>
      </c>
      <c r="G29" s="183">
        <v>45940</v>
      </c>
      <c r="H29" s="64">
        <f>F29+22</f>
        <v>45951</v>
      </c>
      <c r="I29" s="33">
        <f t="shared" ref="I29:I34" si="6">F29+27</f>
        <v>45956</v>
      </c>
      <c r="J29" s="33">
        <f t="shared" ref="J29:J34" si="7">F29+25</f>
        <v>45954</v>
      </c>
      <c r="K29" s="30">
        <f t="shared" ref="K29:K34" si="8">F29+28</f>
        <v>45957</v>
      </c>
    </row>
    <row r="30" spans="1:13" ht="19.5" customHeight="1" x14ac:dyDescent="0.3">
      <c r="B30" s="15" t="s">
        <v>47</v>
      </c>
      <c r="C30" s="168" t="s">
        <v>99</v>
      </c>
      <c r="D30" s="84">
        <f t="shared" ref="D30:D33" si="9">E30</f>
        <v>45931</v>
      </c>
      <c r="E30" s="33">
        <v>45931</v>
      </c>
      <c r="F30" s="165">
        <v>45939</v>
      </c>
      <c r="G30" s="165">
        <v>45948</v>
      </c>
      <c r="H30" s="33">
        <f t="shared" ref="H30:H34" si="10">F30+22</f>
        <v>45961</v>
      </c>
      <c r="I30" s="33">
        <f t="shared" si="6"/>
        <v>45966</v>
      </c>
      <c r="J30" s="33">
        <f t="shared" si="7"/>
        <v>45964</v>
      </c>
      <c r="K30" s="30">
        <f t="shared" si="8"/>
        <v>45967</v>
      </c>
    </row>
    <row r="31" spans="1:13" ht="19.5" customHeight="1" x14ac:dyDescent="0.3">
      <c r="B31" s="15" t="s">
        <v>100</v>
      </c>
      <c r="C31" s="168" t="s">
        <v>109</v>
      </c>
      <c r="D31" s="84">
        <f t="shared" si="9"/>
        <v>45937</v>
      </c>
      <c r="E31" s="33">
        <v>45937</v>
      </c>
      <c r="F31" s="165">
        <v>45944</v>
      </c>
      <c r="G31" s="165">
        <v>45954</v>
      </c>
      <c r="H31" s="33">
        <f t="shared" si="10"/>
        <v>45966</v>
      </c>
      <c r="I31" s="33">
        <f t="shared" si="6"/>
        <v>45971</v>
      </c>
      <c r="J31" s="33">
        <f t="shared" si="7"/>
        <v>45969</v>
      </c>
      <c r="K31" s="30">
        <f t="shared" si="8"/>
        <v>45972</v>
      </c>
    </row>
    <row r="32" spans="1:13" ht="19.5" customHeight="1" x14ac:dyDescent="0.3">
      <c r="A32" s="10"/>
      <c r="B32" s="15" t="s">
        <v>89</v>
      </c>
      <c r="C32" s="168" t="s">
        <v>123</v>
      </c>
      <c r="D32" s="84">
        <f t="shared" si="9"/>
        <v>45944</v>
      </c>
      <c r="E32" s="33">
        <v>45944</v>
      </c>
      <c r="F32" s="165">
        <v>45954</v>
      </c>
      <c r="G32" s="165">
        <v>45963</v>
      </c>
      <c r="H32" s="33">
        <f t="shared" si="10"/>
        <v>45976</v>
      </c>
      <c r="I32" s="33">
        <f t="shared" si="6"/>
        <v>45981</v>
      </c>
      <c r="J32" s="33">
        <f t="shared" si="7"/>
        <v>45979</v>
      </c>
      <c r="K32" s="30">
        <f t="shared" si="8"/>
        <v>45982</v>
      </c>
    </row>
    <row r="33" spans="1:12" ht="19.5" customHeight="1" x14ac:dyDescent="0.3">
      <c r="A33" s="10"/>
      <c r="B33" s="15" t="s">
        <v>62</v>
      </c>
      <c r="C33" s="168" t="s">
        <v>132</v>
      </c>
      <c r="D33" s="84">
        <f t="shared" si="9"/>
        <v>45958</v>
      </c>
      <c r="E33" s="33">
        <v>45958</v>
      </c>
      <c r="F33" s="165">
        <v>45963</v>
      </c>
      <c r="G33" s="165">
        <v>45975</v>
      </c>
      <c r="H33" s="33">
        <f t="shared" si="10"/>
        <v>45985</v>
      </c>
      <c r="I33" s="33">
        <f t="shared" si="6"/>
        <v>45990</v>
      </c>
      <c r="J33" s="33">
        <f t="shared" si="7"/>
        <v>45988</v>
      </c>
      <c r="K33" s="30">
        <f t="shared" si="8"/>
        <v>45991</v>
      </c>
    </row>
    <row r="34" spans="1:12" ht="19.5" customHeight="1" thickBot="1" x14ac:dyDescent="0.35">
      <c r="B34" s="17" t="s">
        <v>47</v>
      </c>
      <c r="C34" s="169" t="s">
        <v>121</v>
      </c>
      <c r="D34" s="18">
        <f>E34</f>
        <v>45964</v>
      </c>
      <c r="E34" s="28">
        <v>45964</v>
      </c>
      <c r="F34" s="192">
        <v>45970</v>
      </c>
      <c r="G34" s="150">
        <v>45982</v>
      </c>
      <c r="H34" s="28">
        <f t="shared" si="10"/>
        <v>45992</v>
      </c>
      <c r="I34" s="28">
        <f t="shared" si="6"/>
        <v>45997</v>
      </c>
      <c r="J34" s="28">
        <f t="shared" si="7"/>
        <v>45995</v>
      </c>
      <c r="K34" s="31">
        <f t="shared" si="8"/>
        <v>45998</v>
      </c>
    </row>
    <row r="35" spans="1:12" ht="18.75" x14ac:dyDescent="0.3">
      <c r="B35" s="215"/>
      <c r="C35" s="244"/>
      <c r="D35" s="87"/>
      <c r="E35" s="222"/>
      <c r="F35" s="222"/>
      <c r="G35" s="222"/>
      <c r="H35" s="24"/>
      <c r="I35" s="8"/>
      <c r="J35" s="11"/>
      <c r="K35" s="8"/>
    </row>
    <row r="36" spans="1:12" ht="18.75" x14ac:dyDescent="0.3">
      <c r="B36" s="215"/>
      <c r="C36" s="215"/>
      <c r="D36" s="86"/>
      <c r="E36" s="253"/>
      <c r="F36" s="253"/>
      <c r="G36" s="253"/>
      <c r="H36" s="24"/>
      <c r="I36" s="8"/>
      <c r="J36" s="8"/>
      <c r="K36" s="8"/>
    </row>
    <row r="37" spans="1:12" ht="18.75" x14ac:dyDescent="0.3">
      <c r="B37" s="35"/>
      <c r="C37" s="36"/>
      <c r="D37" s="162"/>
      <c r="E37" s="24"/>
      <c r="F37" s="24"/>
      <c r="G37" s="24"/>
      <c r="H37" s="24"/>
      <c r="I37" s="8"/>
      <c r="J37" s="8"/>
      <c r="K37" s="8"/>
    </row>
    <row r="38" spans="1:12" ht="18.75" x14ac:dyDescent="0.3">
      <c r="B38" s="35"/>
      <c r="C38" s="36"/>
      <c r="D38" s="162"/>
      <c r="E38" s="24"/>
      <c r="F38" s="24"/>
      <c r="G38" s="24"/>
      <c r="H38" s="24"/>
      <c r="I38" s="8"/>
      <c r="J38" s="8"/>
      <c r="K38" s="8"/>
    </row>
    <row r="39" spans="1:12" ht="18.75" x14ac:dyDescent="0.3">
      <c r="B39" s="35"/>
      <c r="C39" s="36"/>
      <c r="D39" s="162"/>
      <c r="E39" s="24"/>
      <c r="F39" s="24"/>
      <c r="G39" s="24"/>
      <c r="H39" s="24"/>
      <c r="I39" s="8"/>
      <c r="J39" s="8"/>
      <c r="K39" s="8"/>
    </row>
    <row r="40" spans="1:12" ht="18.75" x14ac:dyDescent="0.3">
      <c r="B40" s="35"/>
      <c r="C40" s="36"/>
      <c r="D40" s="162"/>
      <c r="E40" s="24"/>
      <c r="F40" s="24"/>
      <c r="G40" s="24"/>
      <c r="H40" s="24"/>
      <c r="I40" s="8"/>
      <c r="J40" s="8"/>
      <c r="K40" s="8"/>
    </row>
    <row r="41" spans="1:12" ht="18.75" x14ac:dyDescent="0.3">
      <c r="B41" s="35"/>
      <c r="C41" s="36"/>
      <c r="D41" s="162"/>
      <c r="E41" s="24"/>
      <c r="F41" s="24"/>
      <c r="G41" s="24"/>
      <c r="H41" s="24"/>
      <c r="I41" s="8"/>
      <c r="J41" s="8"/>
      <c r="K41" s="8"/>
    </row>
    <row r="42" spans="1:12" ht="18.75" x14ac:dyDescent="0.3">
      <c r="B42" s="35"/>
      <c r="C42" s="36"/>
      <c r="D42" s="162"/>
      <c r="E42" s="24"/>
      <c r="F42" s="24"/>
      <c r="G42" s="24"/>
      <c r="H42" s="24"/>
      <c r="I42" s="8"/>
      <c r="J42" s="8"/>
      <c r="K42" s="8"/>
    </row>
    <row r="43" spans="1:12" ht="18.75" x14ac:dyDescent="0.3">
      <c r="B43" s="35"/>
      <c r="C43" s="36"/>
      <c r="D43" s="162"/>
      <c r="E43" s="24"/>
      <c r="F43" s="24"/>
      <c r="G43" s="24"/>
      <c r="H43" s="24"/>
      <c r="I43" s="8"/>
      <c r="J43" s="8"/>
      <c r="K43" s="8"/>
    </row>
    <row r="44" spans="1:12" ht="18.75" x14ac:dyDescent="0.3">
      <c r="B44" s="35"/>
      <c r="C44" s="36"/>
      <c r="D44" s="162"/>
      <c r="E44" s="24"/>
      <c r="F44" s="24"/>
      <c r="G44" s="24"/>
      <c r="H44" s="24"/>
      <c r="I44" s="8"/>
      <c r="J44" s="8"/>
      <c r="K44" s="8"/>
    </row>
    <row r="45" spans="1:12" ht="18.75" x14ac:dyDescent="0.3">
      <c r="B45" s="35"/>
      <c r="C45" s="36"/>
      <c r="D45" s="162"/>
      <c r="E45" s="24"/>
      <c r="F45" s="24"/>
      <c r="G45" s="24"/>
      <c r="H45" s="24"/>
      <c r="I45" s="8"/>
      <c r="J45" s="8"/>
      <c r="K45" s="8"/>
    </row>
    <row r="46" spans="1:12" ht="18" customHeight="1" x14ac:dyDescent="0.3">
      <c r="B46" s="35"/>
      <c r="C46" s="36"/>
      <c r="D46" s="162"/>
      <c r="E46" s="24"/>
      <c r="F46" s="24"/>
      <c r="G46" s="24"/>
      <c r="H46" s="29"/>
      <c r="I46" s="34"/>
      <c r="J46" s="8"/>
      <c r="K46" s="8"/>
    </row>
    <row r="47" spans="1:12" ht="25.5" customHeight="1" thickBot="1" x14ac:dyDescent="0.55000000000000004">
      <c r="B47" s="199" t="s">
        <v>56</v>
      </c>
      <c r="C47" s="199"/>
      <c r="D47" s="199"/>
      <c r="E47" s="199"/>
      <c r="F47" s="199"/>
      <c r="G47" s="199"/>
      <c r="H47" s="199"/>
      <c r="I47" s="199"/>
      <c r="J47" s="199"/>
      <c r="K47" s="8"/>
      <c r="L47" s="10"/>
    </row>
    <row r="48" spans="1:12" ht="18" customHeight="1" thickBot="1" x14ac:dyDescent="0.3">
      <c r="B48" s="200" t="s">
        <v>3</v>
      </c>
      <c r="C48" s="213" t="s">
        <v>4</v>
      </c>
      <c r="D48" s="234" t="s">
        <v>82</v>
      </c>
      <c r="E48" s="207" t="s">
        <v>32</v>
      </c>
      <c r="F48" s="207" t="s">
        <v>36</v>
      </c>
      <c r="G48" s="207" t="s">
        <v>15</v>
      </c>
      <c r="H48" s="207" t="s">
        <v>18</v>
      </c>
      <c r="I48" s="207" t="s">
        <v>51</v>
      </c>
      <c r="J48" s="194" t="s">
        <v>52</v>
      </c>
      <c r="K48" s="8"/>
      <c r="L48" s="10"/>
    </row>
    <row r="49" spans="1:12" ht="18" customHeight="1" thickBot="1" x14ac:dyDescent="0.3">
      <c r="B49" s="201"/>
      <c r="C49" s="214"/>
      <c r="D49" s="235"/>
      <c r="E49" s="208"/>
      <c r="F49" s="208"/>
      <c r="G49" s="208"/>
      <c r="H49" s="252"/>
      <c r="I49" s="208"/>
      <c r="J49" s="195"/>
      <c r="K49" s="8"/>
      <c r="L49" s="10"/>
    </row>
    <row r="50" spans="1:12" ht="19.5" customHeight="1" x14ac:dyDescent="0.3">
      <c r="B50" s="25" t="str">
        <f t="shared" ref="B50:G52" si="11">B29</f>
        <v>OOCL HOUSTON</v>
      </c>
      <c r="C50" s="134" t="str">
        <f t="shared" si="11"/>
        <v>211N</v>
      </c>
      <c r="D50" s="84">
        <f t="shared" si="11"/>
        <v>45923</v>
      </c>
      <c r="E50" s="33">
        <f>E29</f>
        <v>45923</v>
      </c>
      <c r="F50" s="33">
        <f>F29</f>
        <v>45929</v>
      </c>
      <c r="G50" s="33">
        <f t="shared" si="11"/>
        <v>45940</v>
      </c>
      <c r="H50" s="64">
        <f t="shared" ref="H50:H55" si="12">F50+31</f>
        <v>45960</v>
      </c>
      <c r="I50" s="33">
        <f>F50+28</f>
        <v>45957</v>
      </c>
      <c r="J50" s="30">
        <f>G50+28</f>
        <v>45968</v>
      </c>
      <c r="K50" s="8"/>
      <c r="L50" s="10"/>
    </row>
    <row r="51" spans="1:12" ht="19.5" customHeight="1" x14ac:dyDescent="0.3">
      <c r="B51" s="25" t="str">
        <f t="shared" si="11"/>
        <v>KOTA LUMAYAN</v>
      </c>
      <c r="C51" s="134" t="str">
        <f t="shared" si="11"/>
        <v>183N</v>
      </c>
      <c r="D51" s="84">
        <f t="shared" si="11"/>
        <v>45931</v>
      </c>
      <c r="E51" s="33">
        <f>E30</f>
        <v>45931</v>
      </c>
      <c r="F51" s="33">
        <f t="shared" si="11"/>
        <v>45939</v>
      </c>
      <c r="G51" s="33">
        <f t="shared" si="11"/>
        <v>45948</v>
      </c>
      <c r="H51" s="33">
        <f t="shared" si="12"/>
        <v>45970</v>
      </c>
      <c r="I51" s="33">
        <f t="shared" ref="I51:J54" si="13">F51+28</f>
        <v>45967</v>
      </c>
      <c r="J51" s="30">
        <f>G51+28</f>
        <v>45976</v>
      </c>
      <c r="K51" s="8"/>
      <c r="L51" s="10"/>
    </row>
    <row r="52" spans="1:12" ht="19.5" customHeight="1" x14ac:dyDescent="0.3">
      <c r="B52" s="25" t="str">
        <f t="shared" si="11"/>
        <v>OOCL BRISBANE</v>
      </c>
      <c r="C52" s="134" t="str">
        <f t="shared" si="11"/>
        <v>243N</v>
      </c>
      <c r="D52" s="84">
        <f t="shared" si="11"/>
        <v>45937</v>
      </c>
      <c r="E52" s="33">
        <f t="shared" si="11"/>
        <v>45937</v>
      </c>
      <c r="F52" s="33">
        <f>F31</f>
        <v>45944</v>
      </c>
      <c r="G52" s="33">
        <f t="shared" si="11"/>
        <v>45954</v>
      </c>
      <c r="H52" s="33">
        <f t="shared" si="12"/>
        <v>45975</v>
      </c>
      <c r="I52" s="33">
        <f t="shared" si="13"/>
        <v>45972</v>
      </c>
      <c r="J52" s="30">
        <f t="shared" si="13"/>
        <v>45982</v>
      </c>
      <c r="K52" s="8"/>
      <c r="L52" s="10"/>
    </row>
    <row r="53" spans="1:12" ht="19.5" customHeight="1" x14ac:dyDescent="0.3">
      <c r="B53" s="25" t="str">
        <f t="shared" ref="B53:G55" si="14">B32</f>
        <v>OOCL YOKOHAMA</v>
      </c>
      <c r="C53" s="168" t="str">
        <f t="shared" si="14"/>
        <v>205N</v>
      </c>
      <c r="D53" s="84">
        <f t="shared" si="14"/>
        <v>45944</v>
      </c>
      <c r="E53" s="33">
        <f t="shared" si="14"/>
        <v>45944</v>
      </c>
      <c r="F53" s="33">
        <f t="shared" si="14"/>
        <v>45954</v>
      </c>
      <c r="G53" s="33">
        <f t="shared" si="14"/>
        <v>45963</v>
      </c>
      <c r="H53" s="33">
        <f t="shared" si="12"/>
        <v>45985</v>
      </c>
      <c r="I53" s="33">
        <f>F53+28</f>
        <v>45982</v>
      </c>
      <c r="J53" s="30">
        <f t="shared" si="13"/>
        <v>45991</v>
      </c>
      <c r="K53" s="8"/>
      <c r="L53" s="10"/>
    </row>
    <row r="54" spans="1:12" ht="19.5" customHeight="1" x14ac:dyDescent="0.3">
      <c r="B54" s="25" t="str">
        <f t="shared" si="14"/>
        <v>OOCL HOUSTON</v>
      </c>
      <c r="C54" s="168" t="str">
        <f t="shared" si="14"/>
        <v>212N</v>
      </c>
      <c r="D54" s="84">
        <f t="shared" si="14"/>
        <v>45958</v>
      </c>
      <c r="E54" s="33">
        <f t="shared" si="14"/>
        <v>45958</v>
      </c>
      <c r="F54" s="33">
        <f t="shared" si="14"/>
        <v>45963</v>
      </c>
      <c r="G54" s="33">
        <f t="shared" si="14"/>
        <v>45975</v>
      </c>
      <c r="H54" s="33">
        <f t="shared" si="12"/>
        <v>45994</v>
      </c>
      <c r="I54" s="33">
        <f>F54+28</f>
        <v>45991</v>
      </c>
      <c r="J54" s="30">
        <f t="shared" si="13"/>
        <v>46003</v>
      </c>
      <c r="K54" s="8"/>
      <c r="L54" s="10"/>
    </row>
    <row r="55" spans="1:12" s="10" customFormat="1" ht="20.25" customHeight="1" thickBot="1" x14ac:dyDescent="0.35">
      <c r="A55" s="13"/>
      <c r="B55" s="26" t="str">
        <f t="shared" si="14"/>
        <v>KOTA LUMAYAN</v>
      </c>
      <c r="C55" s="169" t="str">
        <f t="shared" si="14"/>
        <v>184N</v>
      </c>
      <c r="D55" s="84">
        <f t="shared" si="14"/>
        <v>45964</v>
      </c>
      <c r="E55" s="28">
        <f t="shared" si="14"/>
        <v>45964</v>
      </c>
      <c r="F55" s="33">
        <f t="shared" si="14"/>
        <v>45970</v>
      </c>
      <c r="G55" s="33">
        <f t="shared" si="14"/>
        <v>45982</v>
      </c>
      <c r="H55" s="28">
        <f t="shared" si="12"/>
        <v>46001</v>
      </c>
      <c r="I55" s="28">
        <f t="shared" ref="I55" si="15">F55+45</f>
        <v>46015</v>
      </c>
      <c r="J55" s="31">
        <f>F55+28</f>
        <v>45998</v>
      </c>
      <c r="K55" s="8"/>
    </row>
    <row r="56" spans="1:12" ht="25.5" customHeight="1" thickBot="1" x14ac:dyDescent="0.55000000000000004">
      <c r="B56" s="256" t="s">
        <v>19</v>
      </c>
      <c r="C56" s="256"/>
      <c r="D56" s="256"/>
      <c r="E56" s="256"/>
      <c r="F56" s="256"/>
      <c r="G56" s="256"/>
      <c r="H56" s="256"/>
      <c r="I56" s="256"/>
      <c r="J56" s="256"/>
      <c r="K56" s="8"/>
    </row>
    <row r="57" spans="1:12" ht="18" customHeight="1" x14ac:dyDescent="0.25">
      <c r="B57" s="200" t="s">
        <v>3</v>
      </c>
      <c r="C57" s="213" t="s">
        <v>4</v>
      </c>
      <c r="D57" s="234" t="s">
        <v>82</v>
      </c>
      <c r="E57" s="207" t="s">
        <v>32</v>
      </c>
      <c r="F57" s="207" t="s">
        <v>36</v>
      </c>
      <c r="G57" s="207" t="s">
        <v>15</v>
      </c>
      <c r="H57" s="207" t="s">
        <v>69</v>
      </c>
      <c r="I57" s="207" t="s">
        <v>54</v>
      </c>
      <c r="J57" s="194" t="s">
        <v>20</v>
      </c>
      <c r="K57" s="8"/>
    </row>
    <row r="58" spans="1:12" ht="18" customHeight="1" thickBot="1" x14ac:dyDescent="0.3">
      <c r="B58" s="201"/>
      <c r="C58" s="214"/>
      <c r="D58" s="235"/>
      <c r="E58" s="208"/>
      <c r="F58" s="208"/>
      <c r="G58" s="208"/>
      <c r="H58" s="208"/>
      <c r="I58" s="208"/>
      <c r="J58" s="195"/>
      <c r="K58" s="8"/>
    </row>
    <row r="59" spans="1:12" ht="19.5" customHeight="1" x14ac:dyDescent="0.3">
      <c r="B59" s="25" t="str">
        <f>B29</f>
        <v>OOCL HOUSTON</v>
      </c>
      <c r="C59" s="168" t="str">
        <f t="shared" ref="C59:C63" si="16">C29</f>
        <v>211N</v>
      </c>
      <c r="D59" s="84">
        <f>D29</f>
        <v>45923</v>
      </c>
      <c r="E59" s="33">
        <f t="shared" ref="E59:G61" si="17">E29</f>
        <v>45923</v>
      </c>
      <c r="F59" s="33">
        <f>F29</f>
        <v>45929</v>
      </c>
      <c r="G59" s="33">
        <f>G29</f>
        <v>45940</v>
      </c>
      <c r="H59" s="33">
        <f>F59+48</f>
        <v>45977</v>
      </c>
      <c r="I59" s="33">
        <f>F59+48</f>
        <v>45977</v>
      </c>
      <c r="J59" s="30">
        <f>F59+45</f>
        <v>45974</v>
      </c>
      <c r="K59" s="8"/>
    </row>
    <row r="60" spans="1:12" ht="19.5" customHeight="1" x14ac:dyDescent="0.3">
      <c r="B60" s="25" t="str">
        <f>B30</f>
        <v>KOTA LUMAYAN</v>
      </c>
      <c r="C60" s="168" t="str">
        <f t="shared" si="16"/>
        <v>183N</v>
      </c>
      <c r="D60" s="84">
        <f>D30</f>
        <v>45931</v>
      </c>
      <c r="E60" s="33">
        <f t="shared" si="17"/>
        <v>45931</v>
      </c>
      <c r="F60" s="33">
        <v>45926</v>
      </c>
      <c r="G60" s="33">
        <v>45935</v>
      </c>
      <c r="H60" s="33">
        <f t="shared" ref="H60:H63" si="18">F60+48</f>
        <v>45974</v>
      </c>
      <c r="I60" s="33">
        <f t="shared" ref="I60:I63" si="19">F60+48</f>
        <v>45974</v>
      </c>
      <c r="J60" s="30">
        <f t="shared" ref="J60:J63" si="20">F60+45</f>
        <v>45971</v>
      </c>
      <c r="K60" s="8"/>
    </row>
    <row r="61" spans="1:12" ht="19.5" customHeight="1" x14ac:dyDescent="0.3">
      <c r="B61" s="25" t="str">
        <f>B31</f>
        <v>OOCL BRISBANE</v>
      </c>
      <c r="C61" s="168" t="str">
        <f t="shared" si="16"/>
        <v>243N</v>
      </c>
      <c r="D61" s="84">
        <f>D31</f>
        <v>45937</v>
      </c>
      <c r="E61" s="33">
        <f>E31</f>
        <v>45937</v>
      </c>
      <c r="F61" s="33">
        <v>45930</v>
      </c>
      <c r="G61" s="33">
        <f t="shared" si="17"/>
        <v>45954</v>
      </c>
      <c r="H61" s="33">
        <f t="shared" si="18"/>
        <v>45978</v>
      </c>
      <c r="I61" s="33">
        <f t="shared" si="19"/>
        <v>45978</v>
      </c>
      <c r="J61" s="30">
        <f t="shared" si="20"/>
        <v>45975</v>
      </c>
      <c r="K61" s="8"/>
    </row>
    <row r="62" spans="1:12" ht="19.5" customHeight="1" x14ac:dyDescent="0.3">
      <c r="B62" s="25" t="str">
        <f>B32</f>
        <v>OOCL YOKOHAMA</v>
      </c>
      <c r="C62" s="168" t="str">
        <f t="shared" si="16"/>
        <v>205N</v>
      </c>
      <c r="D62" s="84">
        <f>D32</f>
        <v>45944</v>
      </c>
      <c r="E62" s="33">
        <f>E32</f>
        <v>45944</v>
      </c>
      <c r="F62" s="33">
        <f>F32</f>
        <v>45954</v>
      </c>
      <c r="G62" s="33">
        <f>G32</f>
        <v>45963</v>
      </c>
      <c r="H62" s="33">
        <f t="shared" si="18"/>
        <v>46002</v>
      </c>
      <c r="I62" s="33">
        <f t="shared" si="19"/>
        <v>46002</v>
      </c>
      <c r="J62" s="30">
        <f t="shared" si="20"/>
        <v>45999</v>
      </c>
      <c r="K62" s="8"/>
    </row>
    <row r="63" spans="1:12" ht="19.5" customHeight="1" thickBot="1" x14ac:dyDescent="0.35">
      <c r="B63" s="25" t="str">
        <f>B33</f>
        <v>OOCL HOUSTON</v>
      </c>
      <c r="C63" s="168" t="str">
        <f t="shared" si="16"/>
        <v>212N</v>
      </c>
      <c r="D63" s="84">
        <f>D33</f>
        <v>45958</v>
      </c>
      <c r="E63" s="33">
        <f>E33</f>
        <v>45958</v>
      </c>
      <c r="F63" s="33">
        <f>F33</f>
        <v>45963</v>
      </c>
      <c r="G63" s="33">
        <f>G33</f>
        <v>45975</v>
      </c>
      <c r="H63" s="33">
        <f t="shared" si="18"/>
        <v>46011</v>
      </c>
      <c r="I63" s="33">
        <f t="shared" si="19"/>
        <v>46011</v>
      </c>
      <c r="J63" s="30">
        <f t="shared" si="20"/>
        <v>46008</v>
      </c>
      <c r="K63" s="8"/>
    </row>
    <row r="64" spans="1:12" ht="24.75" customHeight="1" thickBot="1" x14ac:dyDescent="0.55000000000000004">
      <c r="B64" s="256" t="s">
        <v>21</v>
      </c>
      <c r="C64" s="256"/>
      <c r="D64" s="256"/>
      <c r="E64" s="256"/>
      <c r="F64" s="256"/>
      <c r="G64" s="256"/>
      <c r="H64" s="256"/>
      <c r="I64" s="256"/>
      <c r="J64" s="256"/>
      <c r="K64" s="8"/>
    </row>
    <row r="65" spans="2:11" ht="20.25" customHeight="1" x14ac:dyDescent="0.25">
      <c r="B65" s="200" t="s">
        <v>3</v>
      </c>
      <c r="C65" s="213" t="s">
        <v>4</v>
      </c>
      <c r="D65" s="234" t="s">
        <v>82</v>
      </c>
      <c r="E65" s="207" t="s">
        <v>32</v>
      </c>
      <c r="F65" s="207" t="s">
        <v>36</v>
      </c>
      <c r="G65" s="207" t="s">
        <v>15</v>
      </c>
      <c r="H65" s="207" t="s">
        <v>83</v>
      </c>
      <c r="I65" s="207" t="s">
        <v>84</v>
      </c>
      <c r="J65" s="194" t="s">
        <v>53</v>
      </c>
      <c r="K65" s="8"/>
    </row>
    <row r="66" spans="2:11" ht="20.25" customHeight="1" thickBot="1" x14ac:dyDescent="0.3">
      <c r="B66" s="201"/>
      <c r="C66" s="214"/>
      <c r="D66" s="235"/>
      <c r="E66" s="208"/>
      <c r="F66" s="208"/>
      <c r="G66" s="208"/>
      <c r="H66" s="208"/>
      <c r="I66" s="208"/>
      <c r="J66" s="195"/>
      <c r="K66" s="8"/>
    </row>
    <row r="67" spans="2:11" ht="19.5" customHeight="1" x14ac:dyDescent="0.3">
      <c r="B67" s="25" t="str">
        <f t="shared" ref="B67:C70" si="21">B29</f>
        <v>OOCL HOUSTON</v>
      </c>
      <c r="C67" s="168" t="str">
        <f t="shared" si="21"/>
        <v>211N</v>
      </c>
      <c r="D67" s="84">
        <f>D29</f>
        <v>45923</v>
      </c>
      <c r="E67" s="33">
        <f t="shared" ref="E67:G70" si="22">E29</f>
        <v>45923</v>
      </c>
      <c r="F67" s="33">
        <f t="shared" si="22"/>
        <v>45929</v>
      </c>
      <c r="G67" s="33">
        <f t="shared" si="22"/>
        <v>45940</v>
      </c>
      <c r="H67" s="33">
        <f>F67+42</f>
        <v>45971</v>
      </c>
      <c r="I67" s="33">
        <f>F67+51</f>
        <v>45980</v>
      </c>
      <c r="J67" s="30">
        <f>F67+51</f>
        <v>45980</v>
      </c>
      <c r="K67" s="8"/>
    </row>
    <row r="68" spans="2:11" ht="20.25" customHeight="1" x14ac:dyDescent="0.3">
      <c r="B68" s="25" t="str">
        <f t="shared" si="21"/>
        <v>KOTA LUMAYAN</v>
      </c>
      <c r="C68" s="168" t="str">
        <f t="shared" si="21"/>
        <v>183N</v>
      </c>
      <c r="D68" s="84">
        <f>D30</f>
        <v>45931</v>
      </c>
      <c r="E68" s="33">
        <f t="shared" si="22"/>
        <v>45931</v>
      </c>
      <c r="F68" s="33">
        <f t="shared" si="22"/>
        <v>45939</v>
      </c>
      <c r="G68" s="33">
        <f t="shared" si="22"/>
        <v>45948</v>
      </c>
      <c r="H68" s="33">
        <f t="shared" ref="H68:H70" si="23">F68+42</f>
        <v>45981</v>
      </c>
      <c r="I68" s="33">
        <f t="shared" ref="I68:I70" si="24">F68+51</f>
        <v>45990</v>
      </c>
      <c r="J68" s="30">
        <f>F68+51</f>
        <v>45990</v>
      </c>
      <c r="K68" s="8"/>
    </row>
    <row r="69" spans="2:11" ht="20.25" customHeight="1" x14ac:dyDescent="0.3">
      <c r="B69" s="25" t="str">
        <f t="shared" si="21"/>
        <v>OOCL BRISBANE</v>
      </c>
      <c r="C69" s="168" t="str">
        <f t="shared" si="21"/>
        <v>243N</v>
      </c>
      <c r="D69" s="84">
        <f>D31</f>
        <v>45937</v>
      </c>
      <c r="E69" s="33">
        <f>E31</f>
        <v>45937</v>
      </c>
      <c r="F69" s="33">
        <f t="shared" si="22"/>
        <v>45944</v>
      </c>
      <c r="G69" s="33">
        <f t="shared" si="22"/>
        <v>45954</v>
      </c>
      <c r="H69" s="33">
        <f t="shared" si="23"/>
        <v>45986</v>
      </c>
      <c r="I69" s="33">
        <f t="shared" si="24"/>
        <v>45995</v>
      </c>
      <c r="J69" s="30">
        <f>F69+51</f>
        <v>45995</v>
      </c>
      <c r="K69" s="8"/>
    </row>
    <row r="70" spans="2:11" ht="20.25" customHeight="1" thickBot="1" x14ac:dyDescent="0.35">
      <c r="B70" s="26" t="str">
        <f t="shared" si="21"/>
        <v>OOCL YOKOHAMA</v>
      </c>
      <c r="C70" s="169" t="str">
        <f t="shared" si="21"/>
        <v>205N</v>
      </c>
      <c r="D70" s="18">
        <f>D32</f>
        <v>45944</v>
      </c>
      <c r="E70" s="28">
        <f>E32</f>
        <v>45944</v>
      </c>
      <c r="F70" s="28">
        <f>F32</f>
        <v>45954</v>
      </c>
      <c r="G70" s="28">
        <f t="shared" si="22"/>
        <v>45963</v>
      </c>
      <c r="H70" s="28">
        <f t="shared" si="23"/>
        <v>45996</v>
      </c>
      <c r="I70" s="28">
        <f t="shared" si="24"/>
        <v>46005</v>
      </c>
      <c r="J70" s="31">
        <f>F70+51</f>
        <v>46005</v>
      </c>
      <c r="K70" s="8"/>
    </row>
    <row r="71" spans="2:11" ht="20.25" customHeight="1" x14ac:dyDescent="0.3">
      <c r="B71" s="40"/>
      <c r="C71" s="41"/>
      <c r="D71" s="62"/>
      <c r="E71" s="46"/>
      <c r="F71" s="43"/>
      <c r="G71" s="43"/>
      <c r="H71" s="43"/>
      <c r="I71" s="43"/>
      <c r="J71" s="43"/>
      <c r="K71" s="8"/>
    </row>
    <row r="72" spans="2:11" ht="20.25" customHeight="1" x14ac:dyDescent="0.3">
      <c r="B72" s="40"/>
      <c r="C72" s="41"/>
      <c r="D72" s="62"/>
      <c r="E72" s="46"/>
      <c r="F72" s="43"/>
      <c r="G72" s="43"/>
      <c r="H72" s="43"/>
      <c r="I72" s="43"/>
      <c r="J72" s="43"/>
      <c r="K72" s="8"/>
    </row>
    <row r="73" spans="2:11" ht="20.25" customHeight="1" x14ac:dyDescent="0.3">
      <c r="B73" s="40"/>
      <c r="C73" s="41"/>
      <c r="D73" s="62"/>
      <c r="E73" s="46"/>
      <c r="F73" s="43"/>
      <c r="G73" s="43"/>
      <c r="H73" s="43"/>
      <c r="I73" s="43"/>
      <c r="J73" s="43"/>
      <c r="K73" s="8"/>
    </row>
    <row r="74" spans="2:11" ht="20.25" customHeight="1" x14ac:dyDescent="0.3">
      <c r="B74" s="40"/>
      <c r="C74" s="41"/>
      <c r="D74" s="62"/>
      <c r="E74" s="46"/>
      <c r="F74" s="43"/>
      <c r="G74" s="43"/>
      <c r="H74" s="43"/>
      <c r="I74" s="43"/>
      <c r="J74" s="43"/>
      <c r="K74" s="8"/>
    </row>
    <row r="75" spans="2:11" ht="20.25" customHeight="1" x14ac:dyDescent="0.3">
      <c r="B75" s="40"/>
      <c r="C75" s="41"/>
      <c r="D75" s="62"/>
      <c r="E75" s="46"/>
      <c r="F75" s="43"/>
      <c r="G75" s="43"/>
      <c r="H75" s="43"/>
      <c r="I75" s="43"/>
      <c r="J75" s="43"/>
      <c r="K75" s="8"/>
    </row>
    <row r="76" spans="2:11" ht="20.25" customHeight="1" x14ac:dyDescent="0.3">
      <c r="B76" s="40"/>
      <c r="C76" s="41"/>
      <c r="D76" s="62"/>
      <c r="E76" s="46"/>
      <c r="F76" s="43"/>
      <c r="G76" s="43"/>
      <c r="H76" s="43"/>
      <c r="I76" s="43"/>
      <c r="J76" s="43"/>
      <c r="K76" s="8"/>
    </row>
    <row r="77" spans="2:11" ht="20.25" customHeight="1" x14ac:dyDescent="0.3">
      <c r="B77" s="40"/>
      <c r="C77" s="41"/>
      <c r="D77" s="62"/>
      <c r="E77" s="46"/>
      <c r="F77" s="43"/>
      <c r="G77" s="43"/>
      <c r="H77" s="43"/>
      <c r="I77" s="43"/>
      <c r="J77" s="43"/>
      <c r="K77" s="8"/>
    </row>
    <row r="78" spans="2:11" ht="20.25" customHeight="1" x14ac:dyDescent="0.3">
      <c r="B78" s="40"/>
      <c r="C78" s="41"/>
      <c r="D78" s="62"/>
      <c r="E78" s="46"/>
      <c r="F78" s="43"/>
      <c r="G78" s="43"/>
      <c r="H78" s="43"/>
      <c r="I78" s="43"/>
      <c r="J78" s="43"/>
      <c r="K78" s="8"/>
    </row>
    <row r="79" spans="2:11" ht="20.25" customHeight="1" x14ac:dyDescent="0.3">
      <c r="B79" s="40"/>
      <c r="C79" s="41"/>
      <c r="D79" s="62"/>
      <c r="E79" s="46"/>
      <c r="F79" s="43"/>
      <c r="G79" s="43"/>
      <c r="H79" s="43"/>
      <c r="I79" s="43"/>
      <c r="J79" s="43"/>
      <c r="K79" s="8"/>
    </row>
    <row r="80" spans="2:11" ht="20.25" customHeight="1" x14ac:dyDescent="0.3">
      <c r="B80" s="40"/>
      <c r="C80" s="41"/>
      <c r="D80" s="62"/>
      <c r="E80" s="46"/>
      <c r="F80" s="43"/>
      <c r="G80" s="43"/>
      <c r="H80" s="43"/>
      <c r="I80" s="43"/>
      <c r="J80" s="43"/>
      <c r="K80" s="8"/>
    </row>
    <row r="81" spans="2:11" ht="20.25" customHeight="1" x14ac:dyDescent="0.3">
      <c r="B81" s="40"/>
      <c r="C81" s="41"/>
      <c r="D81" s="62"/>
      <c r="E81" s="46"/>
      <c r="F81" s="43"/>
      <c r="G81" s="43"/>
      <c r="H81" s="43"/>
      <c r="I81" s="43"/>
      <c r="J81" s="43"/>
      <c r="K81" s="8"/>
    </row>
    <row r="82" spans="2:11" ht="12.75" customHeight="1" x14ac:dyDescent="0.2">
      <c r="B82" s="37"/>
      <c r="C82" s="38"/>
      <c r="D82" s="38"/>
      <c r="E82" s="39"/>
      <c r="F82" s="39"/>
      <c r="G82" s="29"/>
      <c r="H82" s="29"/>
      <c r="I82" s="34"/>
      <c r="J82" s="8"/>
      <c r="K82" s="8"/>
    </row>
    <row r="83" spans="2:11" ht="24.75" customHeight="1" thickBot="1" x14ac:dyDescent="0.55000000000000004">
      <c r="B83" s="199" t="s">
        <v>22</v>
      </c>
      <c r="C83" s="199"/>
      <c r="D83" s="199"/>
      <c r="E83" s="199"/>
      <c r="F83" s="199"/>
      <c r="G83" s="199"/>
      <c r="H83" s="199"/>
      <c r="I83" s="199"/>
      <c r="J83" s="11"/>
      <c r="K83" s="11"/>
    </row>
    <row r="84" spans="2:11" ht="12.75" customHeight="1" x14ac:dyDescent="0.25">
      <c r="B84" s="200" t="s">
        <v>3</v>
      </c>
      <c r="C84" s="213" t="s">
        <v>4</v>
      </c>
      <c r="D84" s="234" t="s">
        <v>82</v>
      </c>
      <c r="E84" s="207" t="s">
        <v>32</v>
      </c>
      <c r="F84" s="207" t="s">
        <v>36</v>
      </c>
      <c r="G84" s="207" t="s">
        <v>23</v>
      </c>
      <c r="H84" s="257" t="s">
        <v>71</v>
      </c>
      <c r="I84" s="8"/>
      <c r="J84" s="8"/>
      <c r="K84" s="3"/>
    </row>
    <row r="85" spans="2:11" ht="33" customHeight="1" thickBot="1" x14ac:dyDescent="0.3">
      <c r="B85" s="201"/>
      <c r="C85" s="214"/>
      <c r="D85" s="235"/>
      <c r="E85" s="208"/>
      <c r="F85" s="208"/>
      <c r="G85" s="208"/>
      <c r="H85" s="258"/>
      <c r="I85" s="8"/>
      <c r="J85" s="8"/>
      <c r="K85" s="10"/>
    </row>
    <row r="86" spans="2:11" ht="20.25" customHeight="1" x14ac:dyDescent="0.3">
      <c r="B86" s="25" t="s">
        <v>48</v>
      </c>
      <c r="C86" s="125">
        <v>2535</v>
      </c>
      <c r="D86" s="33">
        <f>E86</f>
        <v>45918</v>
      </c>
      <c r="E86" s="33">
        <v>45918</v>
      </c>
      <c r="F86" s="33">
        <v>45925</v>
      </c>
      <c r="G86" s="33">
        <v>45932</v>
      </c>
      <c r="H86" s="30">
        <f t="shared" ref="H86" si="25">G86+7</f>
        <v>45939</v>
      </c>
      <c r="I86" s="8"/>
      <c r="J86" s="145"/>
      <c r="K86" s="10"/>
    </row>
    <row r="87" spans="2:11" ht="20.25" customHeight="1" x14ac:dyDescent="0.3">
      <c r="B87" s="25" t="s">
        <v>63</v>
      </c>
      <c r="C87" s="125">
        <v>2535</v>
      </c>
      <c r="D87" s="33">
        <f>E87</f>
        <v>45925</v>
      </c>
      <c r="E87" s="33">
        <v>45925</v>
      </c>
      <c r="F87" s="33">
        <v>45932</v>
      </c>
      <c r="G87" s="33">
        <v>45939</v>
      </c>
      <c r="H87" s="30">
        <f>G87+7</f>
        <v>45946</v>
      </c>
      <c r="I87" s="8"/>
      <c r="J87" s="8"/>
      <c r="K87" s="10"/>
    </row>
    <row r="88" spans="2:11" ht="20.25" customHeight="1" x14ac:dyDescent="0.3">
      <c r="B88" s="25" t="s">
        <v>48</v>
      </c>
      <c r="C88" s="125">
        <v>2537</v>
      </c>
      <c r="D88" s="33">
        <f>E88</f>
        <v>45933</v>
      </c>
      <c r="E88" s="33">
        <v>45933</v>
      </c>
      <c r="F88" s="33">
        <v>45939</v>
      </c>
      <c r="G88" s="33">
        <v>45946</v>
      </c>
      <c r="H88" s="30">
        <f t="shared" ref="H88:H89" si="26">G88+7</f>
        <v>45953</v>
      </c>
      <c r="I88" s="8"/>
      <c r="J88" s="8"/>
      <c r="K88" s="10"/>
    </row>
    <row r="89" spans="2:11" ht="20.25" customHeight="1" thickBot="1" x14ac:dyDescent="0.35">
      <c r="B89" s="26" t="s">
        <v>63</v>
      </c>
      <c r="C89" s="166">
        <v>2537</v>
      </c>
      <c r="D89" s="28">
        <f>E89</f>
        <v>45939</v>
      </c>
      <c r="E89" s="28">
        <v>45939</v>
      </c>
      <c r="F89" s="28">
        <v>45946</v>
      </c>
      <c r="G89" s="28">
        <v>45953</v>
      </c>
      <c r="H89" s="31">
        <f t="shared" si="26"/>
        <v>45960</v>
      </c>
      <c r="I89" s="8"/>
      <c r="J89" s="8"/>
      <c r="K89" s="10"/>
    </row>
    <row r="90" spans="2:11" ht="18" customHeight="1" x14ac:dyDescent="0.2">
      <c r="B90" s="37"/>
      <c r="C90" s="38"/>
      <c r="D90" s="38"/>
      <c r="E90" s="39"/>
      <c r="F90" s="39"/>
      <c r="G90" s="29"/>
      <c r="H90" s="29"/>
      <c r="I90" s="34"/>
      <c r="J90" s="8"/>
      <c r="K90" s="8"/>
    </row>
    <row r="91" spans="2:11" ht="18" customHeight="1" x14ac:dyDescent="0.25">
      <c r="B91" s="47"/>
      <c r="C91" s="47"/>
      <c r="D91" s="47"/>
      <c r="E91" s="8"/>
      <c r="F91" s="8"/>
      <c r="G91" s="8"/>
      <c r="H91" s="8"/>
      <c r="I91" s="8"/>
      <c r="J91" s="8"/>
      <c r="K91" s="8"/>
    </row>
    <row r="92" spans="2:11" ht="18" customHeight="1" x14ac:dyDescent="0.25">
      <c r="B92" s="47"/>
      <c r="C92" s="47"/>
      <c r="D92" s="47"/>
      <c r="E92" s="8"/>
      <c r="F92" s="8"/>
      <c r="G92" s="8"/>
      <c r="H92" s="8"/>
      <c r="I92" s="8"/>
      <c r="J92" s="8"/>
      <c r="K92" s="8"/>
    </row>
    <row r="93" spans="2:11" ht="18" customHeight="1" x14ac:dyDescent="0.25">
      <c r="B93" s="6"/>
      <c r="C93" s="6"/>
      <c r="D93" s="6"/>
      <c r="E93" s="7"/>
      <c r="F93" s="7"/>
      <c r="G93" s="7"/>
      <c r="H93" s="7"/>
      <c r="I93" s="7"/>
      <c r="J93" s="45"/>
    </row>
    <row r="94" spans="2:11" ht="18" customHeight="1" x14ac:dyDescent="0.25">
      <c r="B94" s="6"/>
      <c r="C94" s="6"/>
      <c r="D94" s="6"/>
      <c r="E94" s="7"/>
      <c r="F94" s="7"/>
      <c r="G94" s="7"/>
      <c r="H94" s="7"/>
      <c r="I94" s="7"/>
      <c r="J94" s="7"/>
      <c r="K94" s="45"/>
    </row>
    <row r="95" spans="2:11" ht="18" customHeight="1" x14ac:dyDescent="0.25">
      <c r="B95" s="6"/>
      <c r="C95" s="6"/>
      <c r="D95" s="6"/>
      <c r="E95" s="7"/>
      <c r="F95" s="7"/>
      <c r="G95" s="7"/>
      <c r="H95" s="7"/>
      <c r="I95" s="7"/>
      <c r="J95" s="7"/>
    </row>
    <row r="96" spans="2:11" ht="18" customHeight="1" x14ac:dyDescent="0.25">
      <c r="B96" s="6"/>
      <c r="C96" s="6"/>
      <c r="D96" s="6"/>
      <c r="E96" s="7"/>
      <c r="F96" s="48"/>
      <c r="G96" s="48"/>
      <c r="H96" s="48"/>
      <c r="I96" s="48"/>
      <c r="J96" s="7"/>
    </row>
    <row r="97" spans="2:12" ht="18" customHeight="1" x14ac:dyDescent="0.25">
      <c r="B97" s="6"/>
      <c r="C97" s="6"/>
      <c r="D97" s="6"/>
      <c r="E97" s="7"/>
      <c r="F97" s="7"/>
      <c r="G97" s="7"/>
      <c r="H97" s="7"/>
      <c r="I97" s="7"/>
      <c r="J97" s="7"/>
      <c r="L97" s="5"/>
    </row>
    <row r="98" spans="2:12" ht="18" customHeight="1" x14ac:dyDescent="0.25">
      <c r="B98" s="6"/>
      <c r="C98" s="6"/>
      <c r="D98" s="6"/>
      <c r="E98" s="7"/>
      <c r="F98" s="196"/>
      <c r="G98" s="196"/>
      <c r="H98" s="196"/>
      <c r="I98" s="196"/>
      <c r="J98" s="7"/>
    </row>
    <row r="99" spans="2:12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2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2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2" ht="18" customHeight="1" x14ac:dyDescent="0.25">
      <c r="B102" s="6"/>
      <c r="C102" s="6"/>
      <c r="D102" s="6"/>
      <c r="E102" s="7"/>
      <c r="F102" s="7"/>
      <c r="G102" s="7"/>
      <c r="H102" s="7"/>
      <c r="I102" s="7"/>
      <c r="J102" s="7"/>
    </row>
    <row r="103" spans="2:12" ht="18" customHeight="1" x14ac:dyDescent="0.25">
      <c r="B103" s="6"/>
      <c r="C103" s="6"/>
      <c r="D103" s="6"/>
      <c r="E103" s="7"/>
      <c r="F103" s="7"/>
      <c r="G103" s="7"/>
      <c r="H103" s="7"/>
      <c r="I103" s="7"/>
      <c r="J103" s="7"/>
    </row>
    <row r="104" spans="2:12" ht="18" customHeight="1" x14ac:dyDescent="0.25">
      <c r="B104" s="6"/>
      <c r="C104" s="6"/>
      <c r="D104" s="6"/>
      <c r="E104" s="7"/>
      <c r="F104" s="7"/>
      <c r="G104" s="7"/>
      <c r="H104" s="7"/>
      <c r="I104" s="7"/>
      <c r="J104" s="7"/>
    </row>
    <row r="105" spans="2:12" ht="18" customHeight="1" x14ac:dyDescent="0.25">
      <c r="B105" s="6"/>
      <c r="C105" s="6"/>
      <c r="D105" s="6"/>
      <c r="E105" s="7"/>
      <c r="F105" s="7"/>
      <c r="G105" s="7"/>
      <c r="H105" s="7"/>
      <c r="I105" s="7"/>
      <c r="J105" s="7"/>
    </row>
    <row r="106" spans="2:12" ht="18" customHeight="1" x14ac:dyDescent="0.25">
      <c r="B106" s="6"/>
      <c r="C106" s="6"/>
      <c r="D106" s="6"/>
      <c r="E106" s="7"/>
      <c r="F106" s="7"/>
      <c r="G106" s="7"/>
      <c r="H106" s="7"/>
      <c r="I106" s="7"/>
      <c r="J106" s="7"/>
    </row>
    <row r="107" spans="2:12" ht="18" customHeight="1" x14ac:dyDescent="0.25">
      <c r="B107" s="6"/>
      <c r="C107" s="6"/>
      <c r="D107" s="6"/>
      <c r="E107" s="7"/>
      <c r="F107" s="7"/>
      <c r="G107" s="7"/>
      <c r="H107" s="7"/>
      <c r="I107" s="7"/>
      <c r="J107" s="7"/>
    </row>
    <row r="108" spans="2:12" ht="18" customHeight="1" x14ac:dyDescent="0.25"/>
    <row r="109" spans="2:12" ht="18" customHeight="1" x14ac:dyDescent="0.25">
      <c r="B109" s="52" t="s">
        <v>45</v>
      </c>
      <c r="C109" s="6"/>
      <c r="D109" s="6"/>
      <c r="E109" s="7"/>
      <c r="F109" s="7"/>
      <c r="G109" s="7"/>
      <c r="H109" s="7"/>
      <c r="I109" s="7"/>
      <c r="J109" s="7"/>
    </row>
    <row r="110" spans="2:12" ht="18" customHeight="1" x14ac:dyDescent="0.25">
      <c r="B110" s="52" t="s">
        <v>26</v>
      </c>
      <c r="C110" s="53"/>
      <c r="D110" s="53"/>
      <c r="E110" s="54"/>
      <c r="F110" s="54"/>
      <c r="G110" s="54"/>
      <c r="H110" s="54"/>
      <c r="I110" s="54"/>
      <c r="J110" s="54"/>
      <c r="K110" s="54"/>
    </row>
    <row r="111" spans="2:12" ht="18" customHeight="1" x14ac:dyDescent="0.25">
      <c r="B111" s="52" t="s">
        <v>27</v>
      </c>
      <c r="C111" s="53"/>
      <c r="D111" s="53"/>
      <c r="E111" s="54"/>
      <c r="F111" s="54"/>
      <c r="G111" s="54"/>
      <c r="H111" s="54"/>
      <c r="I111" s="54"/>
      <c r="J111" s="54"/>
      <c r="K111" s="54"/>
    </row>
    <row r="112" spans="2:12" ht="18" customHeight="1" x14ac:dyDescent="0.25">
      <c r="B112" s="52" t="s">
        <v>28</v>
      </c>
      <c r="C112" s="53"/>
      <c r="D112" s="53"/>
      <c r="E112" s="54"/>
      <c r="F112" s="54"/>
      <c r="G112" s="54"/>
      <c r="H112" s="54"/>
      <c r="I112" s="54"/>
      <c r="J112" s="54"/>
      <c r="K112" s="54"/>
    </row>
    <row r="113" spans="2:11" ht="18" customHeight="1" x14ac:dyDescent="0.25">
      <c r="B113" s="52" t="s">
        <v>29</v>
      </c>
      <c r="C113" s="53"/>
      <c r="D113" s="53"/>
      <c r="E113" s="54"/>
      <c r="F113" s="54"/>
      <c r="G113" s="54"/>
      <c r="H113" s="54"/>
      <c r="I113" s="54"/>
      <c r="J113" s="54"/>
      <c r="K113" s="54"/>
    </row>
    <row r="114" spans="2:11" ht="18" customHeight="1" x14ac:dyDescent="0.25">
      <c r="B114" s="52" t="s">
        <v>30</v>
      </c>
      <c r="C114" s="53"/>
      <c r="D114" s="53"/>
      <c r="E114" s="54"/>
      <c r="F114" s="54"/>
      <c r="G114" s="54"/>
      <c r="H114" s="54"/>
      <c r="I114" s="54"/>
      <c r="J114" s="54"/>
      <c r="K114" s="54"/>
    </row>
    <row r="115" spans="2:11" ht="18" customHeight="1" x14ac:dyDescent="0.25">
      <c r="B115" s="49"/>
      <c r="C115" s="50"/>
      <c r="D115" s="50"/>
      <c r="E115" s="51"/>
      <c r="F115" s="51"/>
      <c r="G115" s="51"/>
      <c r="H115" s="51"/>
      <c r="I115" s="7"/>
      <c r="J115" s="7"/>
    </row>
    <row r="116" spans="2:11" ht="18" customHeight="1" x14ac:dyDescent="0.25">
      <c r="B116" s="49"/>
      <c r="C116" s="50"/>
      <c r="D116" s="50"/>
      <c r="E116" s="51"/>
      <c r="F116" s="51"/>
      <c r="G116" s="51"/>
      <c r="H116" s="51"/>
      <c r="I116" s="7"/>
      <c r="J116" s="7"/>
    </row>
    <row r="117" spans="2:11" ht="18" customHeight="1" x14ac:dyDescent="0.25">
      <c r="B117" s="49"/>
      <c r="C117" s="50"/>
      <c r="D117" s="50"/>
      <c r="E117" s="51"/>
      <c r="F117" s="51"/>
      <c r="G117" s="51"/>
      <c r="H117" s="51"/>
      <c r="I117" s="7"/>
      <c r="J117" s="7"/>
    </row>
    <row r="118" spans="2:11" ht="18" customHeight="1" x14ac:dyDescent="0.25">
      <c r="B118" s="6"/>
      <c r="C118" s="6"/>
      <c r="D118" s="6"/>
      <c r="E118" s="7"/>
      <c r="F118" s="7"/>
      <c r="G118" s="7"/>
      <c r="H118" s="7"/>
      <c r="I118" s="7"/>
      <c r="J118" s="7"/>
    </row>
    <row r="119" spans="2:11" ht="18" customHeight="1" x14ac:dyDescent="0.25">
      <c r="B119" s="6"/>
      <c r="C119" s="6"/>
      <c r="D119" s="6"/>
      <c r="E119" s="7"/>
      <c r="F119" s="7"/>
      <c r="G119" s="7"/>
      <c r="H119" s="7"/>
      <c r="I119" s="7"/>
      <c r="J119" s="7"/>
    </row>
    <row r="120" spans="2:11" ht="18" customHeight="1" x14ac:dyDescent="0.25">
      <c r="B120" s="6"/>
      <c r="C120" s="6"/>
      <c r="D120" s="6"/>
      <c r="E120" s="7"/>
      <c r="F120" s="7"/>
      <c r="G120" s="7"/>
      <c r="H120" s="7"/>
      <c r="I120" s="7"/>
      <c r="J120" s="7"/>
    </row>
    <row r="121" spans="2:11" ht="18" customHeight="1" x14ac:dyDescent="0.25">
      <c r="B121" s="6"/>
      <c r="C121" s="6"/>
      <c r="D121" s="6"/>
      <c r="E121" s="7"/>
      <c r="F121" s="7"/>
      <c r="G121" s="7"/>
      <c r="H121" s="7"/>
      <c r="I121" s="7"/>
      <c r="J121" s="7"/>
    </row>
    <row r="122" spans="2:11" ht="18" customHeight="1" x14ac:dyDescent="0.2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2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2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2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2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2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25">
      <c r="B128" s="6"/>
      <c r="C128" s="6"/>
      <c r="D128" s="6"/>
      <c r="E128" s="7"/>
      <c r="F128" s="7"/>
      <c r="G128" s="7"/>
      <c r="H128" s="7"/>
      <c r="I128" s="7"/>
      <c r="J128" s="7"/>
    </row>
    <row r="129" spans="2:10" ht="18" customHeight="1" x14ac:dyDescent="0.25">
      <c r="B129" s="6"/>
      <c r="C129" s="6"/>
      <c r="D129" s="6"/>
      <c r="E129" s="7"/>
      <c r="F129" s="7"/>
      <c r="G129" s="7"/>
      <c r="H129" s="7"/>
      <c r="I129" s="7"/>
      <c r="J129" s="7"/>
    </row>
    <row r="130" spans="2:10" ht="18" customHeight="1" x14ac:dyDescent="0.25">
      <c r="B130" s="6"/>
      <c r="C130" s="6"/>
      <c r="D130" s="6"/>
      <c r="E130" s="7"/>
      <c r="F130" s="7"/>
      <c r="G130" s="7"/>
      <c r="H130" s="7"/>
      <c r="I130" s="7"/>
      <c r="J130" s="7"/>
    </row>
    <row r="131" spans="2:10" ht="18" customHeight="1" x14ac:dyDescent="0.25">
      <c r="B131" s="6"/>
      <c r="C131" s="6"/>
      <c r="D131" s="6"/>
      <c r="E131" s="7"/>
      <c r="F131" s="7"/>
      <c r="G131" s="7"/>
      <c r="H131" s="7"/>
      <c r="I131" s="7"/>
      <c r="J131" s="7"/>
    </row>
    <row r="132" spans="2:10" ht="12.75" customHeight="1" x14ac:dyDescent="0.25"/>
    <row r="133" spans="2:10" ht="12.75" customHeight="1" x14ac:dyDescent="0.25"/>
    <row r="142" spans="2:10" ht="12.75" customHeight="1" x14ac:dyDescent="0.25"/>
    <row r="144" spans="2:10" ht="12.75" customHeight="1" x14ac:dyDescent="0.25"/>
    <row r="150" ht="12.75" customHeight="1" x14ac:dyDescent="0.25"/>
    <row r="153" ht="12.75" customHeight="1" x14ac:dyDescent="0.25"/>
    <row r="158" ht="12.75" customHeight="1" x14ac:dyDescent="0.25"/>
    <row r="161" ht="12.75" customHeight="1" x14ac:dyDescent="0.25"/>
    <row r="167" ht="12.75" customHeight="1" x14ac:dyDescent="0.25"/>
  </sheetData>
  <mergeCells count="77">
    <mergeCell ref="D84:D85"/>
    <mergeCell ref="K27:K28"/>
    <mergeCell ref="B83:I83"/>
    <mergeCell ref="B84:B85"/>
    <mergeCell ref="C84:C85"/>
    <mergeCell ref="E84:E85"/>
    <mergeCell ref="F84:F85"/>
    <mergeCell ref="G84:G85"/>
    <mergeCell ref="H84:H85"/>
    <mergeCell ref="J57:J58"/>
    <mergeCell ref="B64:J64"/>
    <mergeCell ref="B65:B66"/>
    <mergeCell ref="C65:C66"/>
    <mergeCell ref="E65:E66"/>
    <mergeCell ref="F65:F66"/>
    <mergeCell ref="G65:G66"/>
    <mergeCell ref="H65:H66"/>
    <mergeCell ref="I65:I66"/>
    <mergeCell ref="J65:J66"/>
    <mergeCell ref="B56:J56"/>
    <mergeCell ref="B57:B58"/>
    <mergeCell ref="C57:C58"/>
    <mergeCell ref="E57:E58"/>
    <mergeCell ref="F57:F58"/>
    <mergeCell ref="G57:G58"/>
    <mergeCell ref="H57:H58"/>
    <mergeCell ref="I57:I58"/>
    <mergeCell ref="D57:D58"/>
    <mergeCell ref="D65:D66"/>
    <mergeCell ref="D48:D49"/>
    <mergeCell ref="I48:I49"/>
    <mergeCell ref="J48:J49"/>
    <mergeCell ref="B48:B49"/>
    <mergeCell ref="C48:C49"/>
    <mergeCell ref="E48:E49"/>
    <mergeCell ref="F48:F49"/>
    <mergeCell ref="G48:G49"/>
    <mergeCell ref="H48:H49"/>
    <mergeCell ref="H27:H28"/>
    <mergeCell ref="I27:I28"/>
    <mergeCell ref="J27:J28"/>
    <mergeCell ref="D27:D28"/>
    <mergeCell ref="B47:J47"/>
    <mergeCell ref="E35:E36"/>
    <mergeCell ref="F35:F36"/>
    <mergeCell ref="G35:G36"/>
    <mergeCell ref="B27:B28"/>
    <mergeCell ref="C27:C28"/>
    <mergeCell ref="E27:E28"/>
    <mergeCell ref="F27:F28"/>
    <mergeCell ref="G27:G28"/>
    <mergeCell ref="K10:K11"/>
    <mergeCell ref="L10:L11"/>
    <mergeCell ref="B19:G19"/>
    <mergeCell ref="B20:B21"/>
    <mergeCell ref="C20:C21"/>
    <mergeCell ref="E20:E21"/>
    <mergeCell ref="F20:F21"/>
    <mergeCell ref="G20:G21"/>
    <mergeCell ref="D10:D11"/>
    <mergeCell ref="D20:D21"/>
    <mergeCell ref="F98:I98"/>
    <mergeCell ref="H10:H11"/>
    <mergeCell ref="J10:J11"/>
    <mergeCell ref="A6:J6"/>
    <mergeCell ref="A7:J7"/>
    <mergeCell ref="A8:J8"/>
    <mergeCell ref="B9:H9"/>
    <mergeCell ref="B10:B11"/>
    <mergeCell ref="C10:C11"/>
    <mergeCell ref="E10:E11"/>
    <mergeCell ref="F10:F11"/>
    <mergeCell ref="G10:G11"/>
    <mergeCell ref="I10:I11"/>
    <mergeCell ref="B35:B36"/>
    <mergeCell ref="C35:C36"/>
    <mergeCell ref="B25:J25"/>
  </mergeCells>
  <pageMargins left="0.7" right="0.7" top="0.75" bottom="0.75" header="0.3" footer="0.3"/>
  <pageSetup scale="57" orientation="portrait" r:id="rId1"/>
  <rowBreaks count="3" manualBreakCount="3">
    <brk id="41" max="9" man="1"/>
    <brk id="76" max="9" man="1"/>
    <brk id="119" max="9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L145"/>
  <sheetViews>
    <sheetView view="pageBreakPreview" zoomScaleNormal="100" zoomScaleSheetLayoutView="100" workbookViewId="0">
      <selection activeCell="E14" sqref="E14"/>
    </sheetView>
  </sheetViews>
  <sheetFormatPr defaultColWidth="8.7109375" defaultRowHeight="18" x14ac:dyDescent="0.25"/>
  <cols>
    <col min="1" max="1" width="6.7109375" style="13" customWidth="1"/>
    <col min="2" max="2" width="30.85546875" style="1" customWidth="1"/>
    <col min="3" max="3" width="12" style="1" customWidth="1"/>
    <col min="4" max="4" width="14.28515625" style="1" customWidth="1"/>
    <col min="5" max="5" width="12.42578125" style="2" customWidth="1"/>
    <col min="6" max="6" width="13.7109375" style="2" customWidth="1"/>
    <col min="7" max="8" width="15.28515625" style="2" customWidth="1"/>
    <col min="9" max="10" width="13.7109375" style="2" customWidth="1"/>
    <col min="11" max="11" width="16.42578125" style="7" customWidth="1"/>
    <col min="12" max="12" width="33.42578125" style="3" customWidth="1"/>
    <col min="13" max="13" width="5" style="3" customWidth="1"/>
    <col min="14" max="16384" width="8.7109375" style="3"/>
  </cols>
  <sheetData>
    <row r="1" spans="1:12" x14ac:dyDescent="0.25">
      <c r="B1" s="6"/>
      <c r="C1" s="6"/>
      <c r="D1" s="6"/>
      <c r="E1" s="7"/>
      <c r="F1" s="7"/>
      <c r="G1" s="7"/>
      <c r="H1" s="7"/>
      <c r="I1" s="7"/>
      <c r="J1" s="7"/>
    </row>
    <row r="2" spans="1:12" x14ac:dyDescent="0.25">
      <c r="B2" s="6"/>
      <c r="C2" s="6"/>
      <c r="D2" s="6"/>
      <c r="E2" s="7"/>
      <c r="F2" s="7"/>
      <c r="G2" s="7"/>
      <c r="H2" s="7"/>
      <c r="I2" s="7"/>
      <c r="J2" s="7"/>
    </row>
    <row r="3" spans="1:12" x14ac:dyDescent="0.25">
      <c r="B3" s="6"/>
      <c r="C3" s="6"/>
      <c r="D3" s="6"/>
      <c r="E3" s="7"/>
      <c r="F3" s="7"/>
      <c r="G3" s="7"/>
      <c r="H3" s="7"/>
      <c r="I3" s="7"/>
      <c r="J3" s="7"/>
    </row>
    <row r="4" spans="1:12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2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2" s="20" customFormat="1" ht="45" x14ac:dyDescent="0.25">
      <c r="A6" s="211" t="s">
        <v>39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2" s="20" customFormat="1" ht="44.25" customHeight="1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2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2" x14ac:dyDescent="0.2">
      <c r="B9" s="198"/>
      <c r="C9" s="198"/>
      <c r="D9" s="198"/>
      <c r="E9" s="198"/>
      <c r="F9" s="198"/>
      <c r="G9" s="198"/>
      <c r="H9" s="198"/>
      <c r="I9" s="23"/>
      <c r="J9" s="11"/>
      <c r="K9" s="8"/>
    </row>
    <row r="10" spans="1:12" ht="32.25" thickBot="1" x14ac:dyDescent="0.55000000000000004">
      <c r="B10" s="199" t="s">
        <v>14</v>
      </c>
      <c r="C10" s="199"/>
      <c r="D10" s="199"/>
      <c r="E10" s="199"/>
      <c r="F10" s="199"/>
      <c r="G10" s="199"/>
      <c r="H10" s="199"/>
      <c r="I10" s="199"/>
      <c r="J10" s="199"/>
      <c r="K10" s="8"/>
    </row>
    <row r="11" spans="1:12" ht="12.75" customHeight="1" thickBot="1" x14ac:dyDescent="0.3">
      <c r="B11" s="245" t="s">
        <v>3</v>
      </c>
      <c r="C11" s="213" t="s">
        <v>4</v>
      </c>
      <c r="D11" s="238" t="s">
        <v>82</v>
      </c>
      <c r="E11" s="194" t="s">
        <v>32</v>
      </c>
      <c r="F11" s="194" t="s">
        <v>40</v>
      </c>
      <c r="G11" s="261" t="s">
        <v>15</v>
      </c>
      <c r="H11" s="209" t="s">
        <v>13</v>
      </c>
      <c r="I11" s="194" t="s">
        <v>58</v>
      </c>
      <c r="J11" s="194" t="s">
        <v>16</v>
      </c>
      <c r="K11" s="194" t="s">
        <v>17</v>
      </c>
      <c r="L11" s="8"/>
    </row>
    <row r="12" spans="1:12" ht="25.5" customHeight="1" thickBot="1" x14ac:dyDescent="0.3">
      <c r="B12" s="237"/>
      <c r="C12" s="260"/>
      <c r="D12" s="242"/>
      <c r="E12" s="243"/>
      <c r="F12" s="243"/>
      <c r="G12" s="262"/>
      <c r="H12" s="259"/>
      <c r="I12" s="243"/>
      <c r="J12" s="243"/>
      <c r="K12" s="243"/>
      <c r="L12" s="8"/>
    </row>
    <row r="13" spans="1:12" ht="18.75" x14ac:dyDescent="0.3">
      <c r="B13" s="74" t="s">
        <v>133</v>
      </c>
      <c r="C13" s="101" t="s">
        <v>134</v>
      </c>
      <c r="D13" s="33">
        <f>E13</f>
        <v>45922</v>
      </c>
      <c r="E13" s="84">
        <v>45922</v>
      </c>
      <c r="F13" s="102">
        <v>45928</v>
      </c>
      <c r="G13" s="186">
        <v>45940</v>
      </c>
      <c r="H13" s="33">
        <f>F13+22</f>
        <v>45950</v>
      </c>
      <c r="I13" s="33">
        <f>F13+25</f>
        <v>45953</v>
      </c>
      <c r="J13" s="33">
        <f>F13+26</f>
        <v>45954</v>
      </c>
      <c r="K13" s="30">
        <f>F13+28</f>
        <v>45956</v>
      </c>
      <c r="L13" s="8"/>
    </row>
    <row r="14" spans="1:12" ht="18.75" x14ac:dyDescent="0.3">
      <c r="B14" s="74" t="s">
        <v>129</v>
      </c>
      <c r="C14" s="101" t="s">
        <v>130</v>
      </c>
      <c r="D14" s="33">
        <f>E14</f>
        <v>45930</v>
      </c>
      <c r="E14" s="84">
        <v>45930</v>
      </c>
      <c r="F14" s="102">
        <v>45935</v>
      </c>
      <c r="G14" s="186">
        <v>45945</v>
      </c>
      <c r="H14" s="33">
        <f>F14+22</f>
        <v>45957</v>
      </c>
      <c r="I14" s="33">
        <f>F14+25</f>
        <v>45960</v>
      </c>
      <c r="J14" s="33">
        <f>F14+26</f>
        <v>45961</v>
      </c>
      <c r="K14" s="30">
        <f>F14+28</f>
        <v>45963</v>
      </c>
      <c r="L14" s="8"/>
    </row>
    <row r="15" spans="1:12" ht="18.75" x14ac:dyDescent="0.3">
      <c r="B15" s="74" t="s">
        <v>76</v>
      </c>
      <c r="C15" s="101" t="s">
        <v>118</v>
      </c>
      <c r="D15" s="33">
        <f t="shared" ref="D15:D16" si="0">E15</f>
        <v>45938</v>
      </c>
      <c r="E15" s="84">
        <v>45938</v>
      </c>
      <c r="F15" s="102">
        <v>45946</v>
      </c>
      <c r="G15" s="186">
        <v>45956</v>
      </c>
      <c r="H15" s="33">
        <f>F15+22</f>
        <v>45968</v>
      </c>
      <c r="I15" s="33">
        <f>F15+25</f>
        <v>45971</v>
      </c>
      <c r="J15" s="33">
        <f>F15+26</f>
        <v>45972</v>
      </c>
      <c r="K15" s="30">
        <f>F15+28</f>
        <v>45974</v>
      </c>
      <c r="L15" s="8"/>
    </row>
    <row r="16" spans="1:12" ht="19.5" thickBot="1" x14ac:dyDescent="0.35">
      <c r="B16" s="75" t="s">
        <v>72</v>
      </c>
      <c r="C16" s="63" t="s">
        <v>119</v>
      </c>
      <c r="D16" s="28">
        <f t="shared" si="0"/>
        <v>45945</v>
      </c>
      <c r="E16" s="18">
        <v>45945</v>
      </c>
      <c r="F16" s="66">
        <v>45952</v>
      </c>
      <c r="G16" s="136">
        <v>45963</v>
      </c>
      <c r="H16" s="28">
        <f t="shared" ref="H16" si="1">F16+22</f>
        <v>45974</v>
      </c>
      <c r="I16" s="28">
        <f>F16+25</f>
        <v>45977</v>
      </c>
      <c r="J16" s="28">
        <f t="shared" ref="J16" si="2">F16+26</f>
        <v>45978</v>
      </c>
      <c r="K16" s="31">
        <f t="shared" ref="K16" si="3">F16+28</f>
        <v>45980</v>
      </c>
      <c r="L16" s="8"/>
    </row>
    <row r="17" spans="1:12" ht="18" customHeight="1" x14ac:dyDescent="0.3">
      <c r="B17" s="35"/>
      <c r="C17" s="133"/>
      <c r="D17" s="133"/>
      <c r="E17" s="24"/>
      <c r="F17" s="24"/>
      <c r="G17" s="24"/>
      <c r="H17" s="29"/>
      <c r="I17" s="34"/>
      <c r="J17" s="8"/>
      <c r="K17" s="8"/>
    </row>
    <row r="18" spans="1:12" ht="25.5" customHeight="1" thickBot="1" x14ac:dyDescent="0.55000000000000004">
      <c r="B18" s="246" t="s">
        <v>56</v>
      </c>
      <c r="C18" s="246"/>
      <c r="D18" s="246"/>
      <c r="E18" s="246"/>
      <c r="F18" s="246"/>
      <c r="G18" s="246"/>
      <c r="H18" s="246"/>
      <c r="I18" s="246"/>
      <c r="J18" s="246"/>
      <c r="K18" s="8"/>
      <c r="L18" s="10"/>
    </row>
    <row r="19" spans="1:12" ht="18" customHeight="1" thickBot="1" x14ac:dyDescent="0.3">
      <c r="B19" s="245" t="s">
        <v>3</v>
      </c>
      <c r="C19" s="266" t="s">
        <v>4</v>
      </c>
      <c r="D19" s="238" t="s">
        <v>82</v>
      </c>
      <c r="E19" s="207" t="s">
        <v>32</v>
      </c>
      <c r="F19" s="194" t="s">
        <v>40</v>
      </c>
      <c r="G19" s="194" t="s">
        <v>15</v>
      </c>
      <c r="H19" s="209" t="s">
        <v>18</v>
      </c>
      <c r="I19" s="194" t="s">
        <v>51</v>
      </c>
      <c r="J19" s="263" t="s">
        <v>52</v>
      </c>
      <c r="K19" s="8"/>
      <c r="L19" s="10"/>
    </row>
    <row r="20" spans="1:12" ht="18" customHeight="1" thickBot="1" x14ac:dyDescent="0.3">
      <c r="B20" s="265"/>
      <c r="C20" s="271"/>
      <c r="D20" s="242"/>
      <c r="E20" s="208"/>
      <c r="F20" s="195"/>
      <c r="G20" s="195"/>
      <c r="H20" s="259"/>
      <c r="I20" s="195"/>
      <c r="J20" s="264"/>
      <c r="K20" s="8"/>
      <c r="L20" s="10"/>
    </row>
    <row r="21" spans="1:12" ht="20.25" customHeight="1" x14ac:dyDescent="0.3">
      <c r="B21" s="103" t="str">
        <f t="shared" ref="B21:G24" si="4">B13</f>
        <v>RIO GRANDE</v>
      </c>
      <c r="C21" s="80" t="str">
        <f t="shared" si="4"/>
        <v>036N</v>
      </c>
      <c r="D21" s="156">
        <f>D13</f>
        <v>45922</v>
      </c>
      <c r="E21" s="84">
        <f t="shared" si="4"/>
        <v>45922</v>
      </c>
      <c r="F21" s="102">
        <f t="shared" si="4"/>
        <v>45928</v>
      </c>
      <c r="G21" s="102">
        <f t="shared" si="4"/>
        <v>45940</v>
      </c>
      <c r="H21" s="64">
        <f>F21+31</f>
        <v>45959</v>
      </c>
      <c r="I21" s="33">
        <f>F21+28</f>
        <v>45956</v>
      </c>
      <c r="J21" s="30">
        <f>G21+28</f>
        <v>45968</v>
      </c>
      <c r="K21" s="8"/>
      <c r="L21" s="10"/>
    </row>
    <row r="22" spans="1:12" ht="20.25" customHeight="1" x14ac:dyDescent="0.3">
      <c r="B22" s="74" t="str">
        <f t="shared" si="4"/>
        <v>JOGELA</v>
      </c>
      <c r="C22" s="125" t="str">
        <f t="shared" si="4"/>
        <v>207N</v>
      </c>
      <c r="D22" s="33">
        <f>D14</f>
        <v>45930</v>
      </c>
      <c r="E22" s="84">
        <f t="shared" si="4"/>
        <v>45930</v>
      </c>
      <c r="F22" s="124">
        <f t="shared" si="4"/>
        <v>45935</v>
      </c>
      <c r="G22" s="124">
        <f t="shared" si="4"/>
        <v>45945</v>
      </c>
      <c r="H22" s="33">
        <f>F22+31</f>
        <v>45966</v>
      </c>
      <c r="I22" s="33">
        <f t="shared" ref="I22:J24" si="5">F22+28</f>
        <v>45963</v>
      </c>
      <c r="J22" s="30">
        <f>G22+28</f>
        <v>45973</v>
      </c>
      <c r="K22" s="8"/>
      <c r="L22" s="10"/>
    </row>
    <row r="23" spans="1:12" ht="20.25" customHeight="1" x14ac:dyDescent="0.3">
      <c r="B23" s="117" t="str">
        <f t="shared" si="4"/>
        <v>OOCL PANAMA</v>
      </c>
      <c r="C23" s="101" t="str">
        <f t="shared" si="4"/>
        <v>327N</v>
      </c>
      <c r="D23" s="156">
        <f>D15</f>
        <v>45938</v>
      </c>
      <c r="E23" s="84">
        <f t="shared" si="4"/>
        <v>45938</v>
      </c>
      <c r="F23" s="124">
        <f t="shared" si="4"/>
        <v>45946</v>
      </c>
      <c r="G23" s="124">
        <f t="shared" si="4"/>
        <v>45956</v>
      </c>
      <c r="H23" s="33">
        <f t="shared" ref="H23" si="6">F23+31</f>
        <v>45977</v>
      </c>
      <c r="I23" s="33">
        <f t="shared" si="5"/>
        <v>45974</v>
      </c>
      <c r="J23" s="30">
        <f t="shared" si="5"/>
        <v>45984</v>
      </c>
      <c r="K23" s="8"/>
      <c r="L23" s="10"/>
    </row>
    <row r="24" spans="1:12" ht="20.25" customHeight="1" thickBot="1" x14ac:dyDescent="0.35">
      <c r="B24" s="75" t="str">
        <f t="shared" si="4"/>
        <v>KOTA LAMBAI</v>
      </c>
      <c r="C24" s="63" t="str">
        <f t="shared" si="4"/>
        <v>181N</v>
      </c>
      <c r="D24" s="157">
        <f>D16</f>
        <v>45945</v>
      </c>
      <c r="E24" s="18">
        <f t="shared" si="4"/>
        <v>45945</v>
      </c>
      <c r="F24" s="66">
        <f t="shared" si="4"/>
        <v>45952</v>
      </c>
      <c r="G24" s="66">
        <f t="shared" si="4"/>
        <v>45963</v>
      </c>
      <c r="H24" s="28">
        <f>F24+31</f>
        <v>45983</v>
      </c>
      <c r="I24" s="28">
        <f>F24+28</f>
        <v>45980</v>
      </c>
      <c r="J24" s="31">
        <f t="shared" si="5"/>
        <v>45991</v>
      </c>
      <c r="K24" s="8"/>
      <c r="L24" s="10"/>
    </row>
    <row r="25" spans="1:12" s="10" customFormat="1" ht="11.25" customHeight="1" x14ac:dyDescent="0.3">
      <c r="A25" s="13"/>
      <c r="B25" s="121"/>
      <c r="C25" s="62"/>
      <c r="D25" s="62"/>
      <c r="E25" s="24"/>
      <c r="F25" s="122"/>
      <c r="G25" s="122"/>
      <c r="H25" s="43"/>
      <c r="I25" s="43"/>
      <c r="J25" s="43"/>
      <c r="K25" s="8"/>
    </row>
    <row r="26" spans="1:12" ht="25.5" customHeight="1" thickBot="1" x14ac:dyDescent="0.55000000000000004">
      <c r="B26" s="246" t="s">
        <v>19</v>
      </c>
      <c r="C26" s="246"/>
      <c r="D26" s="246"/>
      <c r="E26" s="246"/>
      <c r="F26" s="246"/>
      <c r="G26" s="246"/>
      <c r="H26" s="246"/>
      <c r="I26" s="246"/>
      <c r="J26" s="246"/>
      <c r="K26" s="8"/>
    </row>
    <row r="27" spans="1:12" ht="18" customHeight="1" x14ac:dyDescent="0.25">
      <c r="B27" s="245" t="s">
        <v>3</v>
      </c>
      <c r="C27" s="266" t="s">
        <v>4</v>
      </c>
      <c r="D27" s="238" t="s">
        <v>82</v>
      </c>
      <c r="E27" s="207" t="s">
        <v>32</v>
      </c>
      <c r="F27" s="194" t="s">
        <v>40</v>
      </c>
      <c r="G27" s="261" t="s">
        <v>15</v>
      </c>
      <c r="H27" s="261" t="s">
        <v>69</v>
      </c>
      <c r="I27" s="263" t="s">
        <v>54</v>
      </c>
      <c r="J27" s="263" t="s">
        <v>20</v>
      </c>
      <c r="K27" s="8"/>
    </row>
    <row r="28" spans="1:12" ht="18" customHeight="1" thickBot="1" x14ac:dyDescent="0.3">
      <c r="B28" s="265"/>
      <c r="C28" s="267"/>
      <c r="D28" s="242"/>
      <c r="E28" s="208"/>
      <c r="F28" s="195"/>
      <c r="G28" s="268"/>
      <c r="H28" s="269"/>
      <c r="I28" s="270"/>
      <c r="J28" s="270"/>
      <c r="K28" s="8"/>
    </row>
    <row r="29" spans="1:12" ht="20.25" customHeight="1" x14ac:dyDescent="0.3">
      <c r="B29" s="103" t="str">
        <f t="shared" ref="B29:C32" si="7">B13</f>
        <v>RIO GRANDE</v>
      </c>
      <c r="C29" s="80" t="str">
        <f t="shared" si="7"/>
        <v>036N</v>
      </c>
      <c r="D29" s="156">
        <f>D21</f>
        <v>45922</v>
      </c>
      <c r="E29" s="84">
        <f t="shared" ref="E29:G32" si="8">E21</f>
        <v>45922</v>
      </c>
      <c r="F29" s="102">
        <f t="shared" si="8"/>
        <v>45928</v>
      </c>
      <c r="G29" s="102">
        <f t="shared" si="8"/>
        <v>45940</v>
      </c>
      <c r="H29" s="64">
        <f>F29+48</f>
        <v>45976</v>
      </c>
      <c r="I29" s="64">
        <f>F29+48</f>
        <v>45976</v>
      </c>
      <c r="J29" s="65">
        <f>F29+45</f>
        <v>45973</v>
      </c>
      <c r="K29" s="8"/>
    </row>
    <row r="30" spans="1:12" ht="20.25" customHeight="1" x14ac:dyDescent="0.3">
      <c r="B30" s="74" t="str">
        <f t="shared" si="7"/>
        <v>JOGELA</v>
      </c>
      <c r="C30" s="125" t="str">
        <f t="shared" si="7"/>
        <v>207N</v>
      </c>
      <c r="D30" s="33">
        <f>D22</f>
        <v>45930</v>
      </c>
      <c r="E30" s="84">
        <f t="shared" si="8"/>
        <v>45930</v>
      </c>
      <c r="F30" s="124">
        <f t="shared" si="8"/>
        <v>45935</v>
      </c>
      <c r="G30" s="124">
        <f t="shared" si="8"/>
        <v>45945</v>
      </c>
      <c r="H30" s="33">
        <f>F30+48</f>
        <v>45983</v>
      </c>
      <c r="I30" s="33">
        <f t="shared" ref="I30:I32" si="9">F30+48</f>
        <v>45983</v>
      </c>
      <c r="J30" s="30">
        <f t="shared" ref="J30:J32" si="10">F30+45</f>
        <v>45980</v>
      </c>
      <c r="K30" s="8"/>
    </row>
    <row r="31" spans="1:12" ht="20.25" customHeight="1" x14ac:dyDescent="0.3">
      <c r="B31" s="117" t="str">
        <f t="shared" si="7"/>
        <v>OOCL PANAMA</v>
      </c>
      <c r="C31" s="101" t="str">
        <f t="shared" si="7"/>
        <v>327N</v>
      </c>
      <c r="D31" s="156">
        <f>D23</f>
        <v>45938</v>
      </c>
      <c r="E31" s="84">
        <f t="shared" si="8"/>
        <v>45938</v>
      </c>
      <c r="F31" s="124">
        <f t="shared" si="8"/>
        <v>45946</v>
      </c>
      <c r="G31" s="124">
        <f t="shared" si="8"/>
        <v>45956</v>
      </c>
      <c r="H31" s="33">
        <f t="shared" ref="H31:H32" si="11">F31+48</f>
        <v>45994</v>
      </c>
      <c r="I31" s="33">
        <f t="shared" si="9"/>
        <v>45994</v>
      </c>
      <c r="J31" s="30">
        <f t="shared" si="10"/>
        <v>45991</v>
      </c>
      <c r="K31" s="8"/>
    </row>
    <row r="32" spans="1:12" ht="20.25" customHeight="1" thickBot="1" x14ac:dyDescent="0.35">
      <c r="B32" s="75" t="str">
        <f t="shared" si="7"/>
        <v>KOTA LAMBAI</v>
      </c>
      <c r="C32" s="63" t="str">
        <f t="shared" si="7"/>
        <v>181N</v>
      </c>
      <c r="D32" s="157">
        <f>D24</f>
        <v>45945</v>
      </c>
      <c r="E32" s="18">
        <f t="shared" si="8"/>
        <v>45945</v>
      </c>
      <c r="F32" s="66">
        <f t="shared" si="8"/>
        <v>45952</v>
      </c>
      <c r="G32" s="66">
        <f t="shared" si="8"/>
        <v>45963</v>
      </c>
      <c r="H32" s="28">
        <f t="shared" si="11"/>
        <v>46000</v>
      </c>
      <c r="I32" s="28">
        <f t="shared" si="9"/>
        <v>46000</v>
      </c>
      <c r="J32" s="31">
        <f t="shared" si="10"/>
        <v>45997</v>
      </c>
      <c r="K32" s="8"/>
    </row>
    <row r="33" spans="1:11" ht="20.25" customHeight="1" x14ac:dyDescent="0.3">
      <c r="B33" s="115"/>
      <c r="C33" s="62"/>
      <c r="D33" s="62"/>
      <c r="E33" s="24"/>
      <c r="F33" s="116"/>
      <c r="G33" s="116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41"/>
      <c r="D34" s="41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41"/>
      <c r="D35" s="41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41"/>
      <c r="D36" s="41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41"/>
      <c r="D37" s="41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41"/>
      <c r="D38" s="41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41"/>
      <c r="D39" s="41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41"/>
      <c r="D40" s="41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41"/>
      <c r="D41" s="41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41"/>
      <c r="D42" s="41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246" t="s">
        <v>21</v>
      </c>
      <c r="C43" s="246"/>
      <c r="D43" s="246"/>
      <c r="E43" s="246"/>
      <c r="F43" s="246"/>
      <c r="G43" s="246"/>
      <c r="H43" s="246"/>
      <c r="I43" s="246"/>
      <c r="J43" s="246"/>
      <c r="K43" s="8"/>
    </row>
    <row r="44" spans="1:11" ht="20.25" customHeight="1" x14ac:dyDescent="0.25">
      <c r="B44" s="245" t="s">
        <v>3</v>
      </c>
      <c r="C44" s="266" t="s">
        <v>4</v>
      </c>
      <c r="D44" s="238" t="s">
        <v>82</v>
      </c>
      <c r="E44" s="207" t="s">
        <v>32</v>
      </c>
      <c r="F44" s="194" t="s">
        <v>40</v>
      </c>
      <c r="G44" s="194" t="s">
        <v>15</v>
      </c>
      <c r="H44" s="261" t="s">
        <v>83</v>
      </c>
      <c r="I44" s="263" t="s">
        <v>84</v>
      </c>
      <c r="J44" s="194" t="s">
        <v>53</v>
      </c>
      <c r="K44" s="8"/>
    </row>
    <row r="45" spans="1:11" ht="20.25" customHeight="1" thickBot="1" x14ac:dyDescent="0.3">
      <c r="B45" s="265"/>
      <c r="C45" s="267"/>
      <c r="D45" s="242"/>
      <c r="E45" s="208"/>
      <c r="F45" s="195"/>
      <c r="G45" s="195"/>
      <c r="H45" s="268"/>
      <c r="I45" s="264"/>
      <c r="J45" s="195"/>
      <c r="K45" s="8"/>
    </row>
    <row r="46" spans="1:11" ht="20.25" customHeight="1" x14ac:dyDescent="0.3">
      <c r="B46" s="103" t="str">
        <f t="shared" ref="B46:G48" si="12">B13</f>
        <v>RIO GRANDE</v>
      </c>
      <c r="C46" s="80" t="str">
        <f t="shared" si="12"/>
        <v>036N</v>
      </c>
      <c r="D46" s="156">
        <f>D13</f>
        <v>45922</v>
      </c>
      <c r="E46" s="84">
        <f t="shared" si="12"/>
        <v>45922</v>
      </c>
      <c r="F46" s="102">
        <f t="shared" si="12"/>
        <v>45928</v>
      </c>
      <c r="G46" s="102">
        <f t="shared" si="12"/>
        <v>45940</v>
      </c>
      <c r="H46" s="64">
        <f>F46+42</f>
        <v>45970</v>
      </c>
      <c r="I46" s="64">
        <f>F46+51</f>
        <v>45979</v>
      </c>
      <c r="J46" s="30">
        <f>F46+51</f>
        <v>45979</v>
      </c>
      <c r="K46" s="8"/>
    </row>
    <row r="47" spans="1:11" ht="20.25" customHeight="1" x14ac:dyDescent="0.3">
      <c r="B47" s="74" t="str">
        <f t="shared" si="12"/>
        <v>JOGELA</v>
      </c>
      <c r="C47" s="125" t="str">
        <f t="shared" si="12"/>
        <v>207N</v>
      </c>
      <c r="D47" s="33">
        <f>D14</f>
        <v>45930</v>
      </c>
      <c r="E47" s="84">
        <f t="shared" si="12"/>
        <v>45930</v>
      </c>
      <c r="F47" s="124">
        <f t="shared" si="12"/>
        <v>45935</v>
      </c>
      <c r="G47" s="124">
        <f t="shared" si="12"/>
        <v>45945</v>
      </c>
      <c r="H47" s="33">
        <f t="shared" ref="H47:H49" si="13">F47+42</f>
        <v>45977</v>
      </c>
      <c r="I47" s="33">
        <f t="shared" ref="I47:I49" si="14">F47+51</f>
        <v>45986</v>
      </c>
      <c r="J47" s="30">
        <f>F47+51</f>
        <v>45986</v>
      </c>
      <c r="K47" s="8"/>
    </row>
    <row r="48" spans="1:11" ht="20.25" customHeight="1" x14ac:dyDescent="0.3">
      <c r="B48" s="117" t="str">
        <f t="shared" si="12"/>
        <v>OOCL PANAMA</v>
      </c>
      <c r="C48" s="101" t="str">
        <f t="shared" si="12"/>
        <v>327N</v>
      </c>
      <c r="D48" s="156">
        <f>D15</f>
        <v>45938</v>
      </c>
      <c r="E48" s="84">
        <f t="shared" si="12"/>
        <v>45938</v>
      </c>
      <c r="F48" s="124">
        <f t="shared" si="12"/>
        <v>45946</v>
      </c>
      <c r="G48" s="124">
        <f t="shared" si="12"/>
        <v>45956</v>
      </c>
      <c r="H48" s="33">
        <f t="shared" si="13"/>
        <v>45988</v>
      </c>
      <c r="I48" s="33">
        <f t="shared" si="14"/>
        <v>45997</v>
      </c>
      <c r="J48" s="30">
        <f>F48+51</f>
        <v>45997</v>
      </c>
      <c r="K48" s="8"/>
    </row>
    <row r="49" spans="1:11" ht="20.25" customHeight="1" thickBot="1" x14ac:dyDescent="0.35">
      <c r="B49" s="75" t="str">
        <f t="shared" ref="B49:C49" si="15">B16</f>
        <v>KOTA LAMBAI</v>
      </c>
      <c r="C49" s="63" t="str">
        <f t="shared" si="15"/>
        <v>181N</v>
      </c>
      <c r="D49" s="157">
        <f>D16</f>
        <v>45945</v>
      </c>
      <c r="E49" s="18">
        <f t="shared" ref="E49:G49" si="16">E16</f>
        <v>45945</v>
      </c>
      <c r="F49" s="66">
        <f t="shared" si="16"/>
        <v>45952</v>
      </c>
      <c r="G49" s="66">
        <f t="shared" si="16"/>
        <v>45963</v>
      </c>
      <c r="H49" s="28">
        <f t="shared" si="13"/>
        <v>45994</v>
      </c>
      <c r="I49" s="28">
        <f t="shared" si="14"/>
        <v>46003</v>
      </c>
      <c r="J49" s="31">
        <f>F49+51</f>
        <v>46003</v>
      </c>
      <c r="K49" s="8"/>
    </row>
    <row r="50" spans="1:11" ht="12.75" customHeight="1" x14ac:dyDescent="0.2">
      <c r="B50" s="37"/>
      <c r="C50" s="38"/>
      <c r="D50" s="38"/>
      <c r="E50" s="39"/>
      <c r="F50" s="39"/>
      <c r="G50" s="29"/>
      <c r="H50" s="29"/>
      <c r="I50" s="34"/>
      <c r="J50" s="8"/>
      <c r="K50" s="8"/>
    </row>
    <row r="51" spans="1:11" ht="12.75" customHeight="1" x14ac:dyDescent="0.2">
      <c r="B51" s="37"/>
      <c r="C51" s="38"/>
      <c r="D51" s="38"/>
      <c r="E51" s="39"/>
      <c r="F51" s="39"/>
      <c r="G51" s="29"/>
      <c r="H51" s="29"/>
      <c r="I51" s="34"/>
      <c r="J51" s="8"/>
      <c r="K51" s="8"/>
    </row>
    <row r="52" spans="1:11" ht="24.75" customHeight="1" thickBot="1" x14ac:dyDescent="0.55000000000000004">
      <c r="B52" s="199" t="s">
        <v>22</v>
      </c>
      <c r="C52" s="199"/>
      <c r="D52" s="199"/>
      <c r="E52" s="199"/>
      <c r="F52" s="199"/>
      <c r="G52" s="199"/>
      <c r="H52" s="199"/>
      <c r="I52" s="199"/>
      <c r="J52" s="11"/>
      <c r="K52" s="8"/>
    </row>
    <row r="53" spans="1:11" ht="12.75" customHeight="1" x14ac:dyDescent="0.25">
      <c r="B53" s="245" t="s">
        <v>3</v>
      </c>
      <c r="C53" s="213" t="s">
        <v>4</v>
      </c>
      <c r="D53" s="238" t="s">
        <v>82</v>
      </c>
      <c r="E53" s="194" t="s">
        <v>32</v>
      </c>
      <c r="F53" s="194" t="s">
        <v>40</v>
      </c>
      <c r="G53" s="261" t="s">
        <v>23</v>
      </c>
      <c r="H53" s="222"/>
      <c r="I53" s="222"/>
      <c r="J53" s="8"/>
      <c r="K53" s="8"/>
    </row>
    <row r="54" spans="1:11" ht="25.5" customHeight="1" thickBot="1" x14ac:dyDescent="0.3">
      <c r="B54" s="265"/>
      <c r="C54" s="272"/>
      <c r="D54" s="242"/>
      <c r="E54" s="195"/>
      <c r="F54" s="195"/>
      <c r="G54" s="268"/>
      <c r="H54" s="253"/>
      <c r="I54" s="253"/>
      <c r="J54" s="8"/>
      <c r="K54" s="8"/>
    </row>
    <row r="55" spans="1:11" ht="18" customHeight="1" x14ac:dyDescent="0.3">
      <c r="B55" s="79" t="s">
        <v>125</v>
      </c>
      <c r="C55" s="134">
        <v>2519</v>
      </c>
      <c r="D55" s="84">
        <v>45916</v>
      </c>
      <c r="E55" s="84">
        <v>45916</v>
      </c>
      <c r="F55" s="84">
        <v>45923</v>
      </c>
      <c r="G55" s="16">
        <v>45937</v>
      </c>
      <c r="H55" s="46"/>
      <c r="I55" s="46"/>
      <c r="J55" s="8"/>
      <c r="K55" s="8"/>
    </row>
    <row r="56" spans="1:11" ht="18" customHeight="1" x14ac:dyDescent="0.3">
      <c r="B56" s="79" t="s">
        <v>59</v>
      </c>
      <c r="C56" s="134">
        <v>2521</v>
      </c>
      <c r="D56" s="84">
        <v>45923</v>
      </c>
      <c r="E56" s="84">
        <v>45923</v>
      </c>
      <c r="F56" s="84">
        <v>45930</v>
      </c>
      <c r="G56" s="16">
        <v>45944</v>
      </c>
      <c r="H56" s="46"/>
      <c r="I56" s="46"/>
      <c r="J56" s="8"/>
      <c r="K56" s="8"/>
    </row>
    <row r="57" spans="1:11" ht="18" customHeight="1" thickBot="1" x14ac:dyDescent="0.35">
      <c r="B57" s="78" t="s">
        <v>105</v>
      </c>
      <c r="C57" s="112">
        <v>2521</v>
      </c>
      <c r="D57" s="18">
        <v>45930</v>
      </c>
      <c r="E57" s="18">
        <v>45930</v>
      </c>
      <c r="F57" s="18">
        <v>45937</v>
      </c>
      <c r="G57" s="19">
        <v>45951</v>
      </c>
      <c r="H57" s="46"/>
      <c r="I57" s="46"/>
      <c r="J57" s="8"/>
      <c r="K57" s="8"/>
    </row>
    <row r="58" spans="1:11" ht="18" customHeight="1" x14ac:dyDescent="0.3">
      <c r="B58" s="46"/>
      <c r="C58" s="46"/>
      <c r="D58" s="46"/>
      <c r="E58" s="46"/>
      <c r="F58" s="46"/>
      <c r="G58" s="46"/>
      <c r="H58" s="46"/>
      <c r="I58" s="46"/>
      <c r="J58" s="8"/>
      <c r="K58" s="8"/>
    </row>
    <row r="59" spans="1:11" ht="18" customHeight="1" x14ac:dyDescent="0.3">
      <c r="B59" s="58"/>
      <c r="C59" s="56"/>
      <c r="D59" s="56"/>
      <c r="E59" s="43"/>
      <c r="F59" s="43"/>
      <c r="G59" s="46"/>
      <c r="H59" s="46"/>
      <c r="I59" s="46"/>
      <c r="J59" s="8"/>
      <c r="K59" s="8"/>
    </row>
    <row r="60" spans="1:11" s="10" customFormat="1" ht="18" customHeight="1" x14ac:dyDescent="0.3">
      <c r="A60" s="13"/>
      <c r="B60" s="58"/>
      <c r="C60" s="56"/>
      <c r="D60" s="56"/>
      <c r="E60" s="43"/>
      <c r="F60" s="43"/>
      <c r="G60" s="46"/>
      <c r="H60" s="46"/>
      <c r="I60" s="46"/>
      <c r="J60" s="8"/>
      <c r="K60" s="8"/>
    </row>
    <row r="61" spans="1:11" s="10" customFormat="1" ht="18" customHeight="1" x14ac:dyDescent="0.3">
      <c r="A61" s="13"/>
      <c r="B61" s="58"/>
      <c r="C61" s="56"/>
      <c r="D61" s="56"/>
      <c r="E61" s="43"/>
      <c r="F61" s="43"/>
      <c r="G61" s="46"/>
      <c r="H61" s="46"/>
      <c r="I61" s="46"/>
      <c r="J61" s="8"/>
      <c r="K61" s="8"/>
    </row>
    <row r="62" spans="1:11" s="10" customFormat="1" ht="18" customHeight="1" x14ac:dyDescent="0.3">
      <c r="A62" s="13"/>
      <c r="B62" s="58"/>
      <c r="C62" s="56"/>
      <c r="D62" s="56"/>
      <c r="E62" s="43"/>
      <c r="F62" s="43"/>
      <c r="G62" s="46"/>
      <c r="H62" s="46"/>
      <c r="I62" s="46"/>
      <c r="J62" s="8"/>
      <c r="K62" s="8"/>
    </row>
    <row r="63" spans="1:11" s="10" customFormat="1" ht="17.25" customHeight="1" thickBot="1" x14ac:dyDescent="0.35">
      <c r="A63" s="13"/>
      <c r="B63" s="59"/>
      <c r="C63" s="60"/>
      <c r="D63" s="60"/>
      <c r="E63" s="55"/>
      <c r="F63" s="55"/>
      <c r="G63" s="57"/>
      <c r="H63" s="46"/>
      <c r="I63" s="46"/>
      <c r="J63" s="8"/>
      <c r="K63" s="8"/>
    </row>
    <row r="64" spans="1:11" ht="18" customHeight="1" x14ac:dyDescent="0.2">
      <c r="B64" s="37"/>
      <c r="C64" s="38"/>
      <c r="D64" s="38"/>
      <c r="E64" s="39"/>
      <c r="F64" s="39"/>
      <c r="G64" s="29"/>
      <c r="H64" s="29"/>
      <c r="I64" s="34"/>
      <c r="J64" s="8"/>
      <c r="K64" s="8"/>
    </row>
    <row r="65" spans="2:11" ht="18" customHeight="1" x14ac:dyDescent="0.2">
      <c r="B65" s="37"/>
      <c r="C65" s="38"/>
      <c r="D65" s="38"/>
      <c r="E65" s="39"/>
      <c r="F65" s="39"/>
      <c r="G65" s="29"/>
      <c r="H65" s="29"/>
      <c r="I65" s="34"/>
      <c r="J65" s="8"/>
      <c r="K65" s="8"/>
    </row>
    <row r="66" spans="2:11" ht="18" customHeight="1" x14ac:dyDescent="0.2">
      <c r="B66" s="37"/>
      <c r="C66" s="38"/>
      <c r="D66" s="38"/>
      <c r="E66" s="39"/>
      <c r="F66" s="39"/>
      <c r="G66" s="29"/>
      <c r="H66" s="29"/>
      <c r="I66" s="34"/>
      <c r="J66" s="8"/>
      <c r="K66" s="8"/>
    </row>
    <row r="67" spans="2:11" ht="18" customHeight="1" x14ac:dyDescent="0.2">
      <c r="B67" s="37"/>
      <c r="C67" s="38"/>
      <c r="D67" s="38"/>
      <c r="E67" s="39"/>
      <c r="F67" s="39"/>
      <c r="G67" s="29"/>
      <c r="H67" s="29"/>
      <c r="I67" s="34"/>
      <c r="J67" s="8"/>
      <c r="K67" s="8"/>
    </row>
    <row r="68" spans="2:11" ht="18" customHeight="1" x14ac:dyDescent="0.2">
      <c r="B68" s="37"/>
      <c r="C68" s="38"/>
      <c r="D68" s="38"/>
      <c r="E68" s="39"/>
      <c r="F68" s="39"/>
      <c r="G68" s="29"/>
      <c r="H68" s="29"/>
      <c r="I68" s="34"/>
      <c r="J68" s="8"/>
      <c r="K68" s="8"/>
    </row>
    <row r="69" spans="2:11" ht="18" customHeight="1" x14ac:dyDescent="0.2">
      <c r="B69" s="37"/>
      <c r="C69" s="38"/>
      <c r="D69" s="38"/>
      <c r="E69" s="39"/>
      <c r="F69" s="39"/>
      <c r="G69" s="29"/>
      <c r="H69" s="29"/>
      <c r="I69" s="34"/>
      <c r="J69" s="8"/>
      <c r="K69" s="8"/>
    </row>
    <row r="70" spans="2:11" ht="18" customHeight="1" x14ac:dyDescent="0.2">
      <c r="B70" s="37"/>
      <c r="C70" s="38"/>
      <c r="D70" s="38"/>
      <c r="E70" s="39"/>
      <c r="F70" s="39"/>
      <c r="G70" s="29"/>
      <c r="H70" s="29"/>
      <c r="I70" s="34"/>
      <c r="J70" s="8"/>
      <c r="K70" s="8"/>
    </row>
    <row r="71" spans="2:11" ht="18" customHeight="1" x14ac:dyDescent="0.2">
      <c r="B71" s="37"/>
      <c r="C71" s="38"/>
      <c r="D71" s="38"/>
      <c r="E71" s="39"/>
      <c r="F71" s="39"/>
      <c r="G71" s="29"/>
      <c r="H71" s="29"/>
      <c r="I71" s="34"/>
      <c r="J71" s="8"/>
      <c r="K71" s="8"/>
    </row>
    <row r="72" spans="2:11" ht="18" customHeight="1" x14ac:dyDescent="0.2">
      <c r="B72" s="37"/>
      <c r="C72" s="38"/>
      <c r="D72" s="38"/>
      <c r="E72" s="39"/>
      <c r="F72" s="39"/>
      <c r="G72" s="29"/>
      <c r="H72" s="29"/>
      <c r="I72" s="44"/>
      <c r="J72" s="44"/>
      <c r="K72" s="44"/>
    </row>
    <row r="73" spans="2:11" ht="18" customHeight="1" x14ac:dyDescent="0.2">
      <c r="B73" s="37"/>
      <c r="C73" s="38"/>
      <c r="D73" s="38"/>
      <c r="E73" s="39"/>
      <c r="F73" s="39"/>
      <c r="G73" s="29"/>
      <c r="H73" s="29"/>
      <c r="I73" s="44"/>
      <c r="J73" s="44"/>
      <c r="K73" s="44"/>
    </row>
    <row r="74" spans="2:11" ht="18" customHeight="1" x14ac:dyDescent="0.2">
      <c r="B74" s="37"/>
      <c r="C74" s="47"/>
      <c r="D74" s="47"/>
      <c r="E74" s="39"/>
      <c r="F74" s="39"/>
      <c r="G74" s="29"/>
      <c r="H74" s="29"/>
      <c r="I74" s="44"/>
      <c r="J74" s="44"/>
      <c r="K74" s="44"/>
    </row>
    <row r="75" spans="2:11" ht="18" customHeight="1" x14ac:dyDescent="0.2">
      <c r="B75" s="37"/>
      <c r="C75" s="47"/>
      <c r="D75" s="47"/>
      <c r="E75" s="39"/>
      <c r="F75" s="39"/>
      <c r="G75" s="29"/>
      <c r="H75" s="29"/>
      <c r="I75" s="44"/>
      <c r="J75" s="44"/>
      <c r="K75" s="44"/>
    </row>
    <row r="76" spans="2:11" ht="18" customHeight="1" x14ac:dyDescent="0.25">
      <c r="B76" s="47"/>
      <c r="C76" s="47"/>
      <c r="D76" s="47"/>
      <c r="E76" s="8"/>
      <c r="F76" s="8"/>
      <c r="G76" s="8"/>
      <c r="H76" s="8"/>
      <c r="I76" s="8"/>
      <c r="J76" s="8"/>
      <c r="K76" s="8"/>
    </row>
    <row r="77" spans="2:11" ht="18" customHeight="1" x14ac:dyDescent="0.25">
      <c r="B77" s="47"/>
      <c r="C77" s="47"/>
      <c r="D77" s="47"/>
      <c r="E77" s="8"/>
      <c r="F77" s="8"/>
      <c r="G77" s="8"/>
      <c r="H77" s="8"/>
      <c r="I77" s="8"/>
      <c r="J77" s="8"/>
      <c r="K77" s="8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45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  <c r="K79" s="45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45"/>
    </row>
    <row r="81" spans="2:11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1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1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1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1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1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1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1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1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1" ht="18" customHeight="1" x14ac:dyDescent="0.25">
      <c r="B90" s="52" t="s">
        <v>26</v>
      </c>
      <c r="C90" s="53"/>
      <c r="D90" s="53"/>
      <c r="E90" s="54"/>
      <c r="F90" s="54"/>
      <c r="G90" s="54"/>
      <c r="H90" s="54"/>
      <c r="I90" s="54"/>
      <c r="J90" s="54"/>
      <c r="K90" s="54"/>
    </row>
    <row r="91" spans="2:11" ht="18" customHeight="1" x14ac:dyDescent="0.25">
      <c r="B91" s="52" t="s">
        <v>27</v>
      </c>
      <c r="C91" s="53"/>
      <c r="D91" s="53"/>
      <c r="E91" s="54"/>
      <c r="F91" s="54"/>
      <c r="G91" s="54"/>
      <c r="H91" s="54"/>
      <c r="I91" s="54"/>
      <c r="J91" s="54"/>
      <c r="K91" s="54"/>
    </row>
    <row r="92" spans="2:11" ht="18" customHeight="1" x14ac:dyDescent="0.25">
      <c r="B92" s="52" t="s">
        <v>28</v>
      </c>
      <c r="C92" s="53"/>
      <c r="D92" s="53"/>
      <c r="E92" s="54"/>
      <c r="F92" s="54"/>
      <c r="G92" s="54"/>
      <c r="H92" s="54"/>
      <c r="I92" s="54"/>
      <c r="J92" s="54"/>
      <c r="K92" s="54"/>
    </row>
    <row r="93" spans="2:11" ht="18" customHeight="1" x14ac:dyDescent="0.25">
      <c r="B93" s="52" t="s">
        <v>29</v>
      </c>
      <c r="C93" s="53"/>
      <c r="D93" s="53"/>
      <c r="E93" s="54"/>
      <c r="F93" s="54"/>
      <c r="G93" s="54"/>
      <c r="H93" s="54"/>
      <c r="I93" s="54"/>
      <c r="J93" s="54"/>
      <c r="K93" s="54"/>
    </row>
    <row r="94" spans="2:11" ht="18" customHeight="1" x14ac:dyDescent="0.25">
      <c r="B94" s="52" t="s">
        <v>30</v>
      </c>
      <c r="C94" s="53"/>
      <c r="D94" s="53"/>
      <c r="E94" s="54"/>
      <c r="F94" s="54"/>
      <c r="G94" s="54"/>
      <c r="H94" s="54"/>
      <c r="I94" s="54"/>
      <c r="J94" s="54"/>
      <c r="K94" s="54"/>
    </row>
    <row r="95" spans="2:11" ht="18" customHeight="1" x14ac:dyDescent="0.25">
      <c r="B95" s="49"/>
      <c r="C95" s="50"/>
      <c r="D95" s="50"/>
      <c r="E95" s="51"/>
      <c r="F95" s="51"/>
      <c r="G95" s="51"/>
      <c r="H95" s="51"/>
      <c r="I95" s="7"/>
      <c r="J95" s="7"/>
    </row>
    <row r="96" spans="2:11" ht="18" customHeight="1" x14ac:dyDescent="0.25">
      <c r="B96" s="49"/>
      <c r="C96" s="50"/>
      <c r="D96" s="50"/>
      <c r="E96" s="51"/>
      <c r="F96" s="51"/>
      <c r="G96" s="51"/>
      <c r="H96" s="51"/>
      <c r="I96" s="7"/>
      <c r="J96" s="7"/>
    </row>
    <row r="97" spans="2:10" ht="18" customHeight="1" x14ac:dyDescent="0.25">
      <c r="B97" s="49"/>
      <c r="C97" s="50"/>
      <c r="D97" s="50"/>
      <c r="E97" s="51"/>
      <c r="F97" s="51"/>
      <c r="G97" s="51"/>
      <c r="H97" s="51"/>
      <c r="I97" s="7"/>
      <c r="J97" s="7"/>
    </row>
    <row r="98" spans="2:10" ht="18" customHeight="1" x14ac:dyDescent="0.25">
      <c r="B98" s="6"/>
      <c r="C98" s="6"/>
      <c r="D98" s="6"/>
      <c r="E98" s="7"/>
      <c r="F98" s="7"/>
      <c r="G98" s="7"/>
      <c r="H98" s="7"/>
      <c r="I98" s="7"/>
      <c r="J98" s="7"/>
    </row>
    <row r="99" spans="2:10" ht="18" customHeight="1" x14ac:dyDescent="0.25">
      <c r="B99" s="6"/>
      <c r="C99" s="6"/>
      <c r="D99" s="6"/>
      <c r="E99" s="7"/>
      <c r="F99" s="7"/>
      <c r="G99" s="7"/>
      <c r="H99" s="7"/>
      <c r="I99" s="7"/>
      <c r="J99" s="7"/>
    </row>
    <row r="100" spans="2:10" ht="18" customHeight="1" x14ac:dyDescent="0.25">
      <c r="B100" s="6"/>
      <c r="C100" s="6"/>
      <c r="D100" s="6"/>
      <c r="E100" s="7"/>
      <c r="F100" s="7"/>
      <c r="G100" s="7"/>
      <c r="H100" s="7"/>
      <c r="I100" s="7"/>
      <c r="J100" s="7"/>
    </row>
    <row r="101" spans="2:10" ht="18" customHeight="1" x14ac:dyDescent="0.25">
      <c r="B101" s="6"/>
      <c r="C101" s="6"/>
      <c r="D101" s="6"/>
      <c r="E101" s="7"/>
      <c r="F101" s="7"/>
      <c r="G101" s="7"/>
      <c r="H101" s="7"/>
      <c r="I101" s="7"/>
      <c r="J101" s="7"/>
    </row>
    <row r="102" spans="2:10" ht="18" customHeight="1" x14ac:dyDescent="0.25">
      <c r="B102" s="223"/>
      <c r="C102" s="224"/>
      <c r="D102" s="147"/>
      <c r="E102" s="220"/>
      <c r="F102" s="220"/>
      <c r="G102" s="220"/>
      <c r="H102" s="7"/>
      <c r="I102" s="7"/>
      <c r="J102" s="7"/>
    </row>
    <row r="103" spans="2:10" ht="18" customHeight="1" x14ac:dyDescent="0.25">
      <c r="B103" s="223"/>
      <c r="C103" s="223"/>
      <c r="D103" s="146"/>
      <c r="E103" s="221"/>
      <c r="F103" s="221"/>
      <c r="G103" s="221"/>
      <c r="H103" s="7"/>
      <c r="I103" s="7"/>
      <c r="J103" s="7"/>
    </row>
    <row r="104" spans="2:10" ht="18.75" x14ac:dyDescent="0.3">
      <c r="B104" s="111"/>
      <c r="C104" s="101"/>
      <c r="D104" s="101"/>
      <c r="E104" s="84"/>
      <c r="F104" s="102"/>
      <c r="G104" s="102"/>
      <c r="H104" s="7"/>
      <c r="I104" s="7"/>
      <c r="J104" s="7"/>
    </row>
    <row r="105" spans="2:10" ht="18.75" x14ac:dyDescent="0.3">
      <c r="B105" s="111"/>
      <c r="C105" s="101"/>
      <c r="D105" s="101"/>
      <c r="E105" s="84"/>
      <c r="F105" s="102"/>
      <c r="G105" s="102"/>
      <c r="H105" s="7"/>
      <c r="I105" s="7"/>
      <c r="J105" s="7"/>
    </row>
    <row r="106" spans="2:10" ht="18.75" x14ac:dyDescent="0.3">
      <c r="B106" s="111"/>
      <c r="C106" s="101"/>
      <c r="D106" s="101"/>
      <c r="E106" s="84"/>
      <c r="F106" s="102"/>
      <c r="G106" s="102"/>
      <c r="H106" s="7"/>
      <c r="I106" s="7"/>
      <c r="J106" s="7"/>
    </row>
    <row r="107" spans="2:10" ht="18" customHeight="1" x14ac:dyDescent="0.3">
      <c r="B107" s="111"/>
      <c r="C107" s="101"/>
      <c r="D107" s="101"/>
      <c r="E107" s="84"/>
      <c r="F107" s="102"/>
      <c r="G107" s="102"/>
      <c r="H107" s="7"/>
      <c r="I107" s="7"/>
      <c r="J107" s="7"/>
    </row>
    <row r="108" spans="2:10" ht="18" customHeight="1" x14ac:dyDescent="0.3">
      <c r="B108" s="111"/>
      <c r="C108" s="101"/>
      <c r="D108" s="101"/>
      <c r="E108" s="84"/>
      <c r="F108" s="102"/>
      <c r="G108" s="102"/>
      <c r="H108" s="7"/>
      <c r="I108" s="7"/>
      <c r="J108" s="7"/>
    </row>
    <row r="109" spans="2:10" ht="18" customHeight="1" x14ac:dyDescent="0.3">
      <c r="B109" s="111"/>
      <c r="C109" s="101"/>
      <c r="D109" s="101"/>
      <c r="E109" s="84"/>
      <c r="F109" s="102"/>
      <c r="G109" s="102"/>
      <c r="H109" s="7"/>
      <c r="I109" s="7"/>
      <c r="J109" s="7"/>
    </row>
    <row r="110" spans="2:10" ht="18" customHeight="1" x14ac:dyDescent="0.3">
      <c r="B110" s="111"/>
      <c r="C110" s="101"/>
      <c r="D110" s="101"/>
      <c r="E110" s="84"/>
      <c r="F110" s="102"/>
      <c r="G110" s="102"/>
    </row>
    <row r="111" spans="2:10" ht="18" customHeight="1" x14ac:dyDescent="0.3">
      <c r="B111" s="111"/>
      <c r="C111" s="101"/>
      <c r="D111" s="101"/>
      <c r="E111" s="84"/>
      <c r="F111" s="102"/>
      <c r="G111" s="102"/>
    </row>
    <row r="112" spans="2:10" ht="18" customHeight="1" x14ac:dyDescent="0.3">
      <c r="B112" s="111"/>
      <c r="C112" s="101"/>
      <c r="D112" s="101"/>
      <c r="E112" s="84"/>
      <c r="F112" s="102"/>
      <c r="G112" s="102"/>
    </row>
    <row r="113" spans="2:7" ht="18" customHeight="1" x14ac:dyDescent="0.3">
      <c r="B113" s="111"/>
      <c r="C113" s="101"/>
      <c r="D113" s="101"/>
      <c r="E113" s="84"/>
      <c r="F113" s="102"/>
      <c r="G113" s="102"/>
    </row>
    <row r="114" spans="2:7" ht="18" customHeight="1" x14ac:dyDescent="0.3">
      <c r="B114" s="111"/>
      <c r="C114" s="101"/>
      <c r="D114" s="101"/>
      <c r="E114" s="84"/>
      <c r="F114" s="102"/>
      <c r="G114" s="102"/>
    </row>
    <row r="115" spans="2:7" ht="18" customHeight="1" x14ac:dyDescent="0.3">
      <c r="B115" s="111"/>
      <c r="C115" s="101"/>
      <c r="D115" s="101"/>
      <c r="E115" s="84"/>
      <c r="F115" s="102"/>
      <c r="G115" s="102"/>
    </row>
    <row r="120" spans="2:7" ht="12.75" customHeight="1" x14ac:dyDescent="0.25"/>
    <row r="122" spans="2:7" ht="12.75" customHeight="1" x14ac:dyDescent="0.25"/>
    <row r="128" spans="2:7" ht="12.75" customHeight="1" x14ac:dyDescent="0.25"/>
    <row r="131" ht="12.75" customHeight="1" x14ac:dyDescent="0.25"/>
    <row r="136" ht="12.75" customHeight="1" x14ac:dyDescent="0.25"/>
    <row r="139" ht="12.75" customHeight="1" x14ac:dyDescent="0.25"/>
    <row r="145" ht="12.75" customHeight="1" x14ac:dyDescent="0.25"/>
  </sheetData>
  <mergeCells count="59">
    <mergeCell ref="D19:D20"/>
    <mergeCell ref="D27:D28"/>
    <mergeCell ref="D44:D45"/>
    <mergeCell ref="D53:D54"/>
    <mergeCell ref="G102:G103"/>
    <mergeCell ref="B102:B103"/>
    <mergeCell ref="C102:C103"/>
    <mergeCell ref="E102:E103"/>
    <mergeCell ref="F102:F103"/>
    <mergeCell ref="B52:I52"/>
    <mergeCell ref="B53:B54"/>
    <mergeCell ref="C53:C54"/>
    <mergeCell ref="E53:E54"/>
    <mergeCell ref="F53:F54"/>
    <mergeCell ref="G53:G54"/>
    <mergeCell ref="H53:H54"/>
    <mergeCell ref="I53:I54"/>
    <mergeCell ref="J27:J28"/>
    <mergeCell ref="B43:J43"/>
    <mergeCell ref="B44:B45"/>
    <mergeCell ref="C44:C45"/>
    <mergeCell ref="E44:E45"/>
    <mergeCell ref="F44:F45"/>
    <mergeCell ref="G44:G45"/>
    <mergeCell ref="H44:H45"/>
    <mergeCell ref="I44:I45"/>
    <mergeCell ref="J44:J45"/>
    <mergeCell ref="I19:I20"/>
    <mergeCell ref="J19:J20"/>
    <mergeCell ref="B26:J26"/>
    <mergeCell ref="B27:B28"/>
    <mergeCell ref="C27:C28"/>
    <mergeCell ref="E27:E28"/>
    <mergeCell ref="F27:F28"/>
    <mergeCell ref="G27:G28"/>
    <mergeCell ref="H27:H28"/>
    <mergeCell ref="I27:I28"/>
    <mergeCell ref="B19:B20"/>
    <mergeCell ref="C19:C20"/>
    <mergeCell ref="E19:E20"/>
    <mergeCell ref="F19:F20"/>
    <mergeCell ref="G19:G20"/>
    <mergeCell ref="H19:H20"/>
    <mergeCell ref="B18:J18"/>
    <mergeCell ref="B9:H9"/>
    <mergeCell ref="B10:J10"/>
    <mergeCell ref="B11:B12"/>
    <mergeCell ref="C11:C12"/>
    <mergeCell ref="E11:E12"/>
    <mergeCell ref="F11:F12"/>
    <mergeCell ref="G11:G12"/>
    <mergeCell ref="I11:I12"/>
    <mergeCell ref="J11:J12"/>
    <mergeCell ref="D11:D12"/>
    <mergeCell ref="K11:K12"/>
    <mergeCell ref="H11:H12"/>
    <mergeCell ref="A6:J6"/>
    <mergeCell ref="A7:J7"/>
    <mergeCell ref="A8:J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>
      <selection activeCell="F14" sqref="F14"/>
    </sheetView>
  </sheetViews>
  <sheetFormatPr defaultColWidth="8.7109375" defaultRowHeight="18" x14ac:dyDescent="0.25"/>
  <cols>
    <col min="1" max="1" width="6.7109375" style="13" customWidth="1"/>
    <col min="2" max="2" width="23.42578125" style="1" customWidth="1"/>
    <col min="3" max="3" width="12" style="1" customWidth="1"/>
    <col min="4" max="4" width="13.5703125" style="1" customWidth="1"/>
    <col min="5" max="5" width="12.42578125" style="2" customWidth="1"/>
    <col min="6" max="6" width="13.7109375" style="2" customWidth="1"/>
    <col min="7" max="7" width="15.28515625" style="2" customWidth="1"/>
    <col min="8" max="8" width="14.42578125" style="2" customWidth="1"/>
    <col min="9" max="10" width="13.7109375" style="2" customWidth="1"/>
    <col min="11" max="11" width="16.5703125" style="7" customWidth="1"/>
    <col min="12" max="12" width="15.7109375" style="3" customWidth="1"/>
    <col min="13" max="16384" width="8.7109375" style="3"/>
  </cols>
  <sheetData>
    <row r="1" spans="1:11" x14ac:dyDescent="0.25">
      <c r="B1" s="6"/>
      <c r="C1" s="6"/>
      <c r="D1" s="6"/>
      <c r="E1" s="7"/>
      <c r="F1" s="7"/>
      <c r="G1" s="7"/>
      <c r="H1" s="7"/>
      <c r="I1" s="7"/>
      <c r="J1" s="7"/>
    </row>
    <row r="2" spans="1:11" x14ac:dyDescent="0.25">
      <c r="B2" s="6"/>
      <c r="C2" s="6"/>
      <c r="D2" s="6"/>
      <c r="E2" s="7"/>
      <c r="F2" s="7"/>
      <c r="G2" s="7"/>
      <c r="H2" s="7"/>
      <c r="I2" s="7"/>
      <c r="J2" s="7"/>
    </row>
    <row r="3" spans="1:11" x14ac:dyDescent="0.25">
      <c r="B3" s="6"/>
      <c r="C3" s="6"/>
      <c r="D3" s="6"/>
      <c r="E3" s="7"/>
      <c r="F3" s="7"/>
      <c r="G3" s="7"/>
      <c r="H3" s="7"/>
      <c r="I3" s="7"/>
      <c r="J3" s="7"/>
    </row>
    <row r="4" spans="1:11" ht="29.25" customHeight="1" x14ac:dyDescent="0.25">
      <c r="B4" s="6"/>
      <c r="C4" s="6"/>
      <c r="D4" s="6"/>
      <c r="E4" s="7"/>
      <c r="F4" s="7"/>
      <c r="G4" s="7"/>
      <c r="H4" s="7"/>
      <c r="I4" s="7"/>
      <c r="J4" s="7"/>
    </row>
    <row r="5" spans="1:11" ht="29.25" customHeight="1" x14ac:dyDescent="0.25">
      <c r="B5" s="6"/>
      <c r="C5" s="6"/>
      <c r="D5" s="6"/>
      <c r="E5" s="7"/>
      <c r="F5" s="7"/>
      <c r="G5" s="7"/>
      <c r="H5" s="7"/>
      <c r="I5" s="7"/>
      <c r="J5" s="7"/>
    </row>
    <row r="6" spans="1:11" s="20" customFormat="1" ht="45" x14ac:dyDescent="0.25">
      <c r="A6" s="211" t="s">
        <v>37</v>
      </c>
      <c r="B6" s="211"/>
      <c r="C6" s="211"/>
      <c r="D6" s="211"/>
      <c r="E6" s="211"/>
      <c r="F6" s="211"/>
      <c r="G6" s="211"/>
      <c r="H6" s="211"/>
      <c r="I6" s="211"/>
      <c r="J6" s="211"/>
    </row>
    <row r="7" spans="1:11" s="20" customFormat="1" ht="45" x14ac:dyDescent="0.25">
      <c r="A7" s="211" t="s">
        <v>1</v>
      </c>
      <c r="B7" s="211"/>
      <c r="C7" s="211"/>
      <c r="D7" s="211"/>
      <c r="E7" s="211"/>
      <c r="F7" s="211"/>
      <c r="G7" s="211"/>
      <c r="H7" s="211"/>
      <c r="I7" s="211"/>
      <c r="J7" s="211"/>
    </row>
    <row r="8" spans="1:11" s="4" customFormat="1" ht="34.5" x14ac:dyDescent="0.25">
      <c r="A8" s="212" t="str">
        <f>MELBOURNE!A7</f>
        <v>15th September 2025</v>
      </c>
      <c r="B8" s="212"/>
      <c r="C8" s="212"/>
      <c r="D8" s="212"/>
      <c r="E8" s="212"/>
      <c r="F8" s="212"/>
      <c r="G8" s="212"/>
      <c r="H8" s="212"/>
      <c r="I8" s="212"/>
      <c r="J8" s="212"/>
      <c r="K8" s="20"/>
    </row>
    <row r="9" spans="1:11" s="4" customFormat="1" ht="17.25" customHeight="1" x14ac:dyDescent="0.25">
      <c r="A9" s="76"/>
      <c r="B9" s="76"/>
      <c r="C9" s="76"/>
      <c r="D9" s="76"/>
      <c r="E9" s="76"/>
      <c r="F9" s="76"/>
      <c r="G9" s="76"/>
      <c r="H9" s="76"/>
      <c r="I9" s="76"/>
      <c r="J9" s="76"/>
      <c r="K9" s="20"/>
    </row>
    <row r="10" spans="1:11" ht="18.75" x14ac:dyDescent="0.3">
      <c r="B10" s="77"/>
      <c r="C10" s="36"/>
      <c r="D10" s="36"/>
      <c r="E10" s="24"/>
      <c r="F10" s="24"/>
      <c r="G10" s="24"/>
      <c r="H10" s="24"/>
      <c r="I10" s="43"/>
      <c r="J10" s="11"/>
      <c r="K10" s="8"/>
    </row>
    <row r="11" spans="1:11" ht="32.25" thickBot="1" x14ac:dyDescent="0.55000000000000004">
      <c r="B11" s="199" t="s">
        <v>14</v>
      </c>
      <c r="C11" s="199"/>
      <c r="D11" s="199"/>
      <c r="E11" s="199"/>
      <c r="F11" s="199"/>
      <c r="G11" s="199"/>
      <c r="H11" s="199"/>
      <c r="I11" s="199"/>
      <c r="J11" s="199"/>
      <c r="K11" s="8"/>
    </row>
    <row r="12" spans="1:11" ht="12.75" customHeight="1" x14ac:dyDescent="0.25">
      <c r="B12" s="236" t="s">
        <v>3</v>
      </c>
      <c r="C12" s="238" t="s">
        <v>4</v>
      </c>
      <c r="D12" s="238" t="s">
        <v>82</v>
      </c>
      <c r="E12" s="257" t="s">
        <v>32</v>
      </c>
      <c r="F12" s="257" t="s">
        <v>38</v>
      </c>
      <c r="G12" s="257" t="s">
        <v>15</v>
      </c>
      <c r="H12" s="257" t="s">
        <v>58</v>
      </c>
      <c r="I12" s="257" t="s">
        <v>16</v>
      </c>
      <c r="J12" s="273" t="s">
        <v>17</v>
      </c>
      <c r="K12" s="273" t="s">
        <v>49</v>
      </c>
    </row>
    <row r="13" spans="1:11" ht="24.75" customHeight="1" thickBot="1" x14ac:dyDescent="0.3">
      <c r="B13" s="275"/>
      <c r="C13" s="242"/>
      <c r="D13" s="242"/>
      <c r="E13" s="276"/>
      <c r="F13" s="276"/>
      <c r="G13" s="276"/>
      <c r="H13" s="258"/>
      <c r="I13" s="258"/>
      <c r="J13" s="274"/>
      <c r="K13" s="274"/>
    </row>
    <row r="14" spans="1:11" ht="18.75" x14ac:dyDescent="0.3">
      <c r="B14" s="154" t="s">
        <v>77</v>
      </c>
      <c r="C14" s="101" t="s">
        <v>101</v>
      </c>
      <c r="D14" s="33">
        <f t="shared" ref="D14:D15" si="0">E14</f>
        <v>45924</v>
      </c>
      <c r="E14" s="64">
        <v>45924</v>
      </c>
      <c r="F14" s="33">
        <v>45933</v>
      </c>
      <c r="G14" s="33">
        <v>45938</v>
      </c>
      <c r="H14" s="64">
        <f>F14+20</f>
        <v>45953</v>
      </c>
      <c r="I14" s="64">
        <f>F14+18</f>
        <v>45951</v>
      </c>
      <c r="J14" s="64">
        <f>F14+21</f>
        <v>45954</v>
      </c>
      <c r="K14" s="65">
        <f>G14+17</f>
        <v>45955</v>
      </c>
    </row>
    <row r="15" spans="1:11" ht="18.75" x14ac:dyDescent="0.3">
      <c r="B15" s="154" t="s">
        <v>129</v>
      </c>
      <c r="C15" s="101" t="s">
        <v>130</v>
      </c>
      <c r="D15" s="33">
        <f t="shared" si="0"/>
        <v>45932</v>
      </c>
      <c r="E15" s="33">
        <v>45932</v>
      </c>
      <c r="F15" s="33">
        <v>45940</v>
      </c>
      <c r="G15" s="33">
        <v>45945</v>
      </c>
      <c r="H15" s="33">
        <f t="shared" ref="H15:H17" si="1">F15+20</f>
        <v>45960</v>
      </c>
      <c r="I15" s="33">
        <f t="shared" ref="I15:I17" si="2">F15+18</f>
        <v>45958</v>
      </c>
      <c r="J15" s="33">
        <f>F15+21</f>
        <v>45961</v>
      </c>
      <c r="K15" s="30">
        <f t="shared" ref="K15:K17" si="3">G15+17</f>
        <v>45962</v>
      </c>
    </row>
    <row r="16" spans="1:11" ht="18.75" x14ac:dyDescent="0.3">
      <c r="B16" s="154" t="s">
        <v>46</v>
      </c>
      <c r="C16" s="101" t="s">
        <v>108</v>
      </c>
      <c r="D16" s="33">
        <f t="shared" ref="D16:D17" si="4">E16</f>
        <v>45939</v>
      </c>
      <c r="E16" s="33">
        <v>45939</v>
      </c>
      <c r="F16" s="33">
        <v>45947</v>
      </c>
      <c r="G16" s="33">
        <v>45953</v>
      </c>
      <c r="H16" s="33">
        <f t="shared" si="1"/>
        <v>45967</v>
      </c>
      <c r="I16" s="33">
        <f t="shared" si="2"/>
        <v>45965</v>
      </c>
      <c r="J16" s="33">
        <f t="shared" ref="J16:J17" si="5">F16+21</f>
        <v>45968</v>
      </c>
      <c r="K16" s="30">
        <f t="shared" si="3"/>
        <v>45970</v>
      </c>
    </row>
    <row r="17" spans="1:11" ht="18.75" customHeight="1" thickBot="1" x14ac:dyDescent="0.35">
      <c r="B17" s="153" t="s">
        <v>72</v>
      </c>
      <c r="C17" s="63" t="s">
        <v>119</v>
      </c>
      <c r="D17" s="28">
        <f t="shared" si="4"/>
        <v>45950</v>
      </c>
      <c r="E17" s="28">
        <v>45950</v>
      </c>
      <c r="F17" s="28">
        <v>45957</v>
      </c>
      <c r="G17" s="28">
        <v>45963</v>
      </c>
      <c r="H17" s="28">
        <f t="shared" si="1"/>
        <v>45977</v>
      </c>
      <c r="I17" s="28">
        <f t="shared" si="2"/>
        <v>45975</v>
      </c>
      <c r="J17" s="28">
        <f t="shared" si="5"/>
        <v>45978</v>
      </c>
      <c r="K17" s="31">
        <f t="shared" si="3"/>
        <v>45980</v>
      </c>
    </row>
    <row r="18" spans="1:11" ht="18.75" customHeight="1" x14ac:dyDescent="0.25">
      <c r="B18" s="76"/>
      <c r="C18" s="76"/>
      <c r="D18" s="76"/>
      <c r="E18" s="76"/>
      <c r="F18" s="76"/>
      <c r="G18" s="76"/>
      <c r="H18" s="76"/>
      <c r="I18" s="76"/>
      <c r="J18" s="76"/>
      <c r="K18" s="8"/>
    </row>
    <row r="19" spans="1:11" ht="35.25" customHeight="1" thickBot="1" x14ac:dyDescent="0.55000000000000004">
      <c r="B19" s="199" t="s">
        <v>56</v>
      </c>
      <c r="C19" s="199"/>
      <c r="D19" s="199"/>
      <c r="E19" s="199"/>
      <c r="F19" s="199"/>
      <c r="G19" s="199"/>
      <c r="H19" s="199"/>
      <c r="I19" s="199"/>
      <c r="J19" s="199"/>
      <c r="K19" s="8"/>
    </row>
    <row r="20" spans="1:11" ht="18" customHeight="1" thickBot="1" x14ac:dyDescent="0.3">
      <c r="B20" s="245" t="s">
        <v>3</v>
      </c>
      <c r="C20" s="202" t="s">
        <v>4</v>
      </c>
      <c r="D20" s="238" t="s">
        <v>82</v>
      </c>
      <c r="E20" s="194" t="s">
        <v>32</v>
      </c>
      <c r="F20" s="194" t="s">
        <v>38</v>
      </c>
      <c r="G20" s="194" t="s">
        <v>15</v>
      </c>
      <c r="H20" s="194" t="s">
        <v>18</v>
      </c>
      <c r="I20" s="194" t="s">
        <v>51</v>
      </c>
      <c r="J20" s="263" t="s">
        <v>52</v>
      </c>
      <c r="K20" s="8"/>
    </row>
    <row r="21" spans="1:11" ht="18" customHeight="1" thickBot="1" x14ac:dyDescent="0.3">
      <c r="B21" s="265"/>
      <c r="C21" s="203"/>
      <c r="D21" s="242"/>
      <c r="E21" s="195"/>
      <c r="F21" s="195"/>
      <c r="G21" s="195"/>
      <c r="H21" s="243"/>
      <c r="I21" s="195"/>
      <c r="J21" s="264"/>
      <c r="K21" s="8"/>
    </row>
    <row r="22" spans="1:11" s="10" customFormat="1" ht="18.75" customHeight="1" x14ac:dyDescent="0.3">
      <c r="A22" s="13"/>
      <c r="B22" s="94" t="str">
        <f t="shared" ref="B22:F25" si="6">B14</f>
        <v>OOCL CHICAGO</v>
      </c>
      <c r="C22" s="80" t="str">
        <f t="shared" si="6"/>
        <v>113N</v>
      </c>
      <c r="D22" s="164">
        <f>E22</f>
        <v>45924</v>
      </c>
      <c r="E22" s="64">
        <f t="shared" si="6"/>
        <v>45924</v>
      </c>
      <c r="F22" s="64">
        <f t="shared" si="6"/>
        <v>45933</v>
      </c>
      <c r="G22" s="64">
        <f>G14</f>
        <v>45938</v>
      </c>
      <c r="H22" s="64">
        <f>F22+31</f>
        <v>45964</v>
      </c>
      <c r="I22" s="64">
        <f>F22+28</f>
        <v>45961</v>
      </c>
      <c r="J22" s="30">
        <f>G22+28</f>
        <v>45966</v>
      </c>
      <c r="K22" s="8"/>
    </row>
    <row r="23" spans="1:11" s="10" customFormat="1" ht="18.75" customHeight="1" x14ac:dyDescent="0.3">
      <c r="A23" s="13"/>
      <c r="B23" s="25" t="str">
        <f t="shared" si="6"/>
        <v>JOGELA</v>
      </c>
      <c r="C23" s="101" t="str">
        <f t="shared" si="6"/>
        <v>207N</v>
      </c>
      <c r="D23" s="156">
        <f>E23</f>
        <v>45932</v>
      </c>
      <c r="E23" s="33">
        <f t="shared" si="6"/>
        <v>45932</v>
      </c>
      <c r="F23" s="33">
        <f t="shared" si="6"/>
        <v>45940</v>
      </c>
      <c r="G23" s="33">
        <f>G15</f>
        <v>45945</v>
      </c>
      <c r="H23" s="33">
        <f>F23+31</f>
        <v>45971</v>
      </c>
      <c r="I23" s="33">
        <f t="shared" ref="I23:J25" si="7">F23+28</f>
        <v>45968</v>
      </c>
      <c r="J23" s="30">
        <f>G23+28</f>
        <v>45973</v>
      </c>
      <c r="K23" s="8"/>
    </row>
    <row r="24" spans="1:11" s="10" customFormat="1" ht="18.75" customHeight="1" x14ac:dyDescent="0.3">
      <c r="A24" s="13"/>
      <c r="B24" s="25" t="str">
        <f t="shared" si="6"/>
        <v>COSCO GENOA</v>
      </c>
      <c r="C24" s="101" t="str">
        <f t="shared" si="6"/>
        <v>095N</v>
      </c>
      <c r="D24" s="156">
        <f>E24</f>
        <v>45939</v>
      </c>
      <c r="E24" s="33">
        <f t="shared" si="6"/>
        <v>45939</v>
      </c>
      <c r="F24" s="33">
        <f t="shared" si="6"/>
        <v>45947</v>
      </c>
      <c r="G24" s="33">
        <f>G16</f>
        <v>45953</v>
      </c>
      <c r="H24" s="33">
        <f t="shared" ref="H24" si="8">F24+31</f>
        <v>45978</v>
      </c>
      <c r="I24" s="33">
        <f t="shared" si="7"/>
        <v>45975</v>
      </c>
      <c r="J24" s="30">
        <f t="shared" si="7"/>
        <v>45981</v>
      </c>
      <c r="K24" s="8"/>
    </row>
    <row r="25" spans="1:11" s="10" customFormat="1" ht="18.75" customHeight="1" thickBot="1" x14ac:dyDescent="0.35">
      <c r="A25" s="13"/>
      <c r="B25" s="25" t="str">
        <f t="shared" si="6"/>
        <v>KOTA LAMBAI</v>
      </c>
      <c r="C25" s="101" t="str">
        <f t="shared" si="6"/>
        <v>181N</v>
      </c>
      <c r="D25" s="156">
        <f>E25</f>
        <v>45950</v>
      </c>
      <c r="E25" s="33">
        <f t="shared" si="6"/>
        <v>45950</v>
      </c>
      <c r="F25" s="33">
        <f t="shared" si="6"/>
        <v>45957</v>
      </c>
      <c r="G25" s="28">
        <f>G17</f>
        <v>45963</v>
      </c>
      <c r="H25" s="28">
        <f>F25+31</f>
        <v>45988</v>
      </c>
      <c r="I25" s="28">
        <f>F25+28</f>
        <v>45985</v>
      </c>
      <c r="J25" s="31">
        <f t="shared" si="7"/>
        <v>45991</v>
      </c>
      <c r="K25" s="8"/>
    </row>
    <row r="26" spans="1:11" ht="36.75" customHeight="1" thickBot="1" x14ac:dyDescent="0.55000000000000004">
      <c r="B26" s="277" t="s">
        <v>19</v>
      </c>
      <c r="C26" s="277"/>
      <c r="D26" s="277"/>
      <c r="E26" s="277"/>
      <c r="F26" s="277"/>
      <c r="G26" s="277"/>
      <c r="H26" s="277"/>
      <c r="I26" s="277"/>
      <c r="J26" s="277"/>
      <c r="K26" s="8"/>
    </row>
    <row r="27" spans="1:11" ht="18" customHeight="1" x14ac:dyDescent="0.25">
      <c r="B27" s="245" t="s">
        <v>3</v>
      </c>
      <c r="C27" s="202" t="s">
        <v>4</v>
      </c>
      <c r="D27" s="238" t="s">
        <v>82</v>
      </c>
      <c r="E27" s="194" t="s">
        <v>32</v>
      </c>
      <c r="F27" s="194" t="s">
        <v>38</v>
      </c>
      <c r="G27" s="194" t="s">
        <v>15</v>
      </c>
      <c r="H27" s="257" t="s">
        <v>69</v>
      </c>
      <c r="I27" s="257" t="s">
        <v>54</v>
      </c>
      <c r="J27" s="257" t="s">
        <v>20</v>
      </c>
      <c r="K27" s="8"/>
    </row>
    <row r="28" spans="1:11" ht="18" customHeight="1" thickBot="1" x14ac:dyDescent="0.3">
      <c r="B28" s="265"/>
      <c r="C28" s="203"/>
      <c r="D28" s="242"/>
      <c r="E28" s="195"/>
      <c r="F28" s="195"/>
      <c r="G28" s="195"/>
      <c r="H28" s="258"/>
      <c r="I28" s="258"/>
      <c r="J28" s="258"/>
      <c r="K28" s="8"/>
    </row>
    <row r="29" spans="1:11" s="10" customFormat="1" ht="20.25" customHeight="1" x14ac:dyDescent="0.3">
      <c r="A29" s="13"/>
      <c r="B29" s="94" t="str">
        <f t="shared" ref="B29:F32" si="9">B14</f>
        <v>OOCL CHICAGO</v>
      </c>
      <c r="C29" s="80" t="str">
        <f t="shared" si="9"/>
        <v>113N</v>
      </c>
      <c r="D29" s="164">
        <f>E29</f>
        <v>45924</v>
      </c>
      <c r="E29" s="64">
        <f t="shared" si="9"/>
        <v>45924</v>
      </c>
      <c r="F29" s="64">
        <f t="shared" si="9"/>
        <v>45933</v>
      </c>
      <c r="G29" s="64">
        <f>G14</f>
        <v>45938</v>
      </c>
      <c r="H29" s="64">
        <f>F29+48</f>
        <v>45981</v>
      </c>
      <c r="I29" s="64">
        <f>F29+48</f>
        <v>45981</v>
      </c>
      <c r="J29" s="65">
        <f>F29+45</f>
        <v>45978</v>
      </c>
      <c r="K29" s="8"/>
    </row>
    <row r="30" spans="1:11" s="10" customFormat="1" ht="20.25" customHeight="1" x14ac:dyDescent="0.3">
      <c r="A30" s="13"/>
      <c r="B30" s="25" t="str">
        <f t="shared" si="9"/>
        <v>JOGELA</v>
      </c>
      <c r="C30" s="101" t="str">
        <f t="shared" si="9"/>
        <v>207N</v>
      </c>
      <c r="D30" s="156">
        <f>E30</f>
        <v>45932</v>
      </c>
      <c r="E30" s="33">
        <f t="shared" si="9"/>
        <v>45932</v>
      </c>
      <c r="F30" s="33">
        <f t="shared" si="9"/>
        <v>45940</v>
      </c>
      <c r="G30" s="33">
        <f>G15</f>
        <v>45945</v>
      </c>
      <c r="H30" s="33">
        <f t="shared" ref="H30:H32" si="10">F30+48</f>
        <v>45988</v>
      </c>
      <c r="I30" s="33">
        <f t="shared" ref="I30:I32" si="11">F30+48</f>
        <v>45988</v>
      </c>
      <c r="J30" s="30">
        <f t="shared" ref="J30:J32" si="12">F30+45</f>
        <v>45985</v>
      </c>
      <c r="K30" s="8"/>
    </row>
    <row r="31" spans="1:11" s="10" customFormat="1" ht="20.25" customHeight="1" x14ac:dyDescent="0.3">
      <c r="A31" s="13"/>
      <c r="B31" s="25" t="str">
        <f t="shared" si="9"/>
        <v>COSCO GENOA</v>
      </c>
      <c r="C31" s="101" t="str">
        <f t="shared" si="9"/>
        <v>095N</v>
      </c>
      <c r="D31" s="156">
        <f>E31</f>
        <v>45939</v>
      </c>
      <c r="E31" s="33">
        <f t="shared" si="9"/>
        <v>45939</v>
      </c>
      <c r="F31" s="33">
        <f t="shared" si="9"/>
        <v>45947</v>
      </c>
      <c r="G31" s="33">
        <f>G16</f>
        <v>45953</v>
      </c>
      <c r="H31" s="33">
        <f t="shared" si="10"/>
        <v>45995</v>
      </c>
      <c r="I31" s="33">
        <f t="shared" si="11"/>
        <v>45995</v>
      </c>
      <c r="J31" s="30">
        <f t="shared" si="12"/>
        <v>45992</v>
      </c>
      <c r="K31" s="8"/>
    </row>
    <row r="32" spans="1:11" s="10" customFormat="1" ht="20.25" customHeight="1" thickBot="1" x14ac:dyDescent="0.35">
      <c r="A32" s="13"/>
      <c r="B32" s="26" t="str">
        <f t="shared" si="9"/>
        <v>KOTA LAMBAI</v>
      </c>
      <c r="C32" s="63" t="str">
        <f t="shared" si="9"/>
        <v>181N</v>
      </c>
      <c r="D32" s="157">
        <f>E32</f>
        <v>45950</v>
      </c>
      <c r="E32" s="28">
        <f t="shared" si="9"/>
        <v>45950</v>
      </c>
      <c r="F32" s="28">
        <f t="shared" si="9"/>
        <v>45957</v>
      </c>
      <c r="G32" s="28">
        <f>G17</f>
        <v>45963</v>
      </c>
      <c r="H32" s="28">
        <f t="shared" si="10"/>
        <v>46005</v>
      </c>
      <c r="I32" s="28">
        <f t="shared" si="11"/>
        <v>46005</v>
      </c>
      <c r="J32" s="31">
        <f t="shared" si="12"/>
        <v>46002</v>
      </c>
      <c r="K32" s="8"/>
    </row>
    <row r="33" spans="1:11" s="10" customFormat="1" ht="20.25" customHeight="1" x14ac:dyDescent="0.3">
      <c r="A33" s="13"/>
      <c r="B33" s="40"/>
      <c r="C33" s="41"/>
      <c r="D33" s="41"/>
      <c r="E33" s="43"/>
      <c r="F33" s="43"/>
      <c r="G33" s="43"/>
      <c r="H33" s="43"/>
      <c r="I33" s="43"/>
      <c r="J33" s="43"/>
      <c r="K33" s="8"/>
    </row>
    <row r="34" spans="1:11" s="10" customFormat="1" ht="20.25" customHeight="1" x14ac:dyDescent="0.3">
      <c r="A34" s="13"/>
      <c r="B34" s="40"/>
      <c r="C34" s="62"/>
      <c r="D34" s="62"/>
      <c r="E34" s="46"/>
      <c r="F34" s="43"/>
      <c r="G34" s="43"/>
      <c r="H34" s="43"/>
      <c r="I34" s="43"/>
      <c r="J34" s="43"/>
      <c r="K34" s="8"/>
    </row>
    <row r="35" spans="1:11" s="10" customFormat="1" ht="20.25" customHeight="1" x14ac:dyDescent="0.3">
      <c r="A35" s="13"/>
      <c r="B35" s="40"/>
      <c r="C35" s="62"/>
      <c r="D35" s="62"/>
      <c r="E35" s="46"/>
      <c r="F35" s="43"/>
      <c r="G35" s="43"/>
      <c r="H35" s="43"/>
      <c r="I35" s="43"/>
      <c r="J35" s="43"/>
      <c r="K35" s="8"/>
    </row>
    <row r="36" spans="1:11" s="10" customFormat="1" ht="20.25" customHeight="1" x14ac:dyDescent="0.3">
      <c r="A36" s="13"/>
      <c r="B36" s="40"/>
      <c r="C36" s="62"/>
      <c r="D36" s="62"/>
      <c r="E36" s="46"/>
      <c r="F36" s="43"/>
      <c r="G36" s="43"/>
      <c r="H36" s="43"/>
      <c r="I36" s="43"/>
      <c r="J36" s="43"/>
      <c r="K36" s="8"/>
    </row>
    <row r="37" spans="1:11" s="10" customFormat="1" ht="20.25" customHeight="1" x14ac:dyDescent="0.3">
      <c r="A37" s="13"/>
      <c r="B37" s="40"/>
      <c r="C37" s="62"/>
      <c r="D37" s="62"/>
      <c r="E37" s="46"/>
      <c r="F37" s="43"/>
      <c r="G37" s="43"/>
      <c r="H37" s="43"/>
      <c r="I37" s="43"/>
      <c r="J37" s="43"/>
      <c r="K37" s="8"/>
    </row>
    <row r="38" spans="1:11" s="10" customFormat="1" ht="20.25" customHeight="1" x14ac:dyDescent="0.3">
      <c r="A38" s="13"/>
      <c r="B38" s="40"/>
      <c r="C38" s="62"/>
      <c r="D38" s="62"/>
      <c r="E38" s="46"/>
      <c r="F38" s="43"/>
      <c r="G38" s="43"/>
      <c r="H38" s="43"/>
      <c r="I38" s="43"/>
      <c r="J38" s="43"/>
      <c r="K38" s="8"/>
    </row>
    <row r="39" spans="1:11" s="10" customFormat="1" ht="20.25" customHeight="1" x14ac:dyDescent="0.3">
      <c r="A39" s="13"/>
      <c r="B39" s="40"/>
      <c r="C39" s="62"/>
      <c r="D39" s="62"/>
      <c r="E39" s="46"/>
      <c r="F39" s="43"/>
      <c r="G39" s="43"/>
      <c r="H39" s="43"/>
      <c r="I39" s="43"/>
      <c r="J39" s="43"/>
      <c r="K39" s="8"/>
    </row>
    <row r="40" spans="1:11" s="10" customFormat="1" ht="20.25" customHeight="1" x14ac:dyDescent="0.3">
      <c r="A40" s="13"/>
      <c r="B40" s="40"/>
      <c r="C40" s="62"/>
      <c r="D40" s="62"/>
      <c r="E40" s="46"/>
      <c r="F40" s="43"/>
      <c r="G40" s="43"/>
      <c r="H40" s="43"/>
      <c r="I40" s="43"/>
      <c r="J40" s="43"/>
      <c r="K40" s="8"/>
    </row>
    <row r="41" spans="1:11" s="10" customFormat="1" ht="20.25" customHeight="1" x14ac:dyDescent="0.3">
      <c r="A41" s="13"/>
      <c r="B41" s="40"/>
      <c r="C41" s="62"/>
      <c r="D41" s="62"/>
      <c r="E41" s="46"/>
      <c r="F41" s="43"/>
      <c r="G41" s="43"/>
      <c r="H41" s="43"/>
      <c r="I41" s="43"/>
      <c r="J41" s="43"/>
      <c r="K41" s="8"/>
    </row>
    <row r="42" spans="1:11" ht="20.25" customHeight="1" x14ac:dyDescent="0.3">
      <c r="B42" s="40"/>
      <c r="C42" s="62"/>
      <c r="D42" s="62"/>
      <c r="E42" s="46"/>
      <c r="F42" s="43"/>
      <c r="G42" s="43"/>
      <c r="H42" s="43"/>
      <c r="I42" s="43"/>
      <c r="J42" s="43"/>
      <c r="K42" s="8"/>
    </row>
    <row r="43" spans="1:11" ht="24.75" customHeight="1" thickBot="1" x14ac:dyDescent="0.55000000000000004">
      <c r="B43" s="199" t="s">
        <v>21</v>
      </c>
      <c r="C43" s="199"/>
      <c r="D43" s="199"/>
      <c r="E43" s="199"/>
      <c r="F43" s="199"/>
      <c r="G43" s="199"/>
      <c r="H43" s="199"/>
      <c r="I43" s="199"/>
      <c r="J43" s="199"/>
      <c r="K43" s="8"/>
    </row>
    <row r="44" spans="1:11" ht="20.25" customHeight="1" x14ac:dyDescent="0.25">
      <c r="B44" s="245" t="s">
        <v>3</v>
      </c>
      <c r="C44" s="202" t="s">
        <v>4</v>
      </c>
      <c r="D44" s="238" t="s">
        <v>82</v>
      </c>
      <c r="E44" s="194" t="s">
        <v>32</v>
      </c>
      <c r="F44" s="194" t="s">
        <v>38</v>
      </c>
      <c r="G44" s="194" t="s">
        <v>15</v>
      </c>
      <c r="H44" s="257" t="s">
        <v>83</v>
      </c>
      <c r="I44" s="257" t="s">
        <v>84</v>
      </c>
      <c r="J44" s="194" t="s">
        <v>53</v>
      </c>
      <c r="K44" s="8"/>
    </row>
    <row r="45" spans="1:11" ht="20.25" customHeight="1" thickBot="1" x14ac:dyDescent="0.3">
      <c r="B45" s="265"/>
      <c r="C45" s="203"/>
      <c r="D45" s="242"/>
      <c r="E45" s="195"/>
      <c r="F45" s="195"/>
      <c r="G45" s="195"/>
      <c r="H45" s="258"/>
      <c r="I45" s="258"/>
      <c r="J45" s="195"/>
      <c r="K45" s="8"/>
    </row>
    <row r="46" spans="1:11" ht="20.25" customHeight="1" x14ac:dyDescent="0.3">
      <c r="B46" s="94" t="str">
        <f>B14</f>
        <v>OOCL CHICAGO</v>
      </c>
      <c r="C46" s="181" t="str">
        <f>C14</f>
        <v>113N</v>
      </c>
      <c r="D46" s="64">
        <f>E46</f>
        <v>45924</v>
      </c>
      <c r="E46" s="64">
        <f>E14</f>
        <v>45924</v>
      </c>
      <c r="F46" s="64">
        <f t="shared" ref="E46:F47" si="13">F14</f>
        <v>45933</v>
      </c>
      <c r="G46" s="64">
        <f>G14</f>
        <v>45938</v>
      </c>
      <c r="H46" s="64">
        <f>F46+38</f>
        <v>45971</v>
      </c>
      <c r="I46" s="64">
        <f>F46+48</f>
        <v>45981</v>
      </c>
      <c r="J46" s="30">
        <f>F46+51</f>
        <v>45984</v>
      </c>
      <c r="K46" s="8"/>
    </row>
    <row r="47" spans="1:11" ht="20.25" customHeight="1" x14ac:dyDescent="0.3">
      <c r="B47" s="25" t="str">
        <f t="shared" ref="B47:C49" si="14">B15</f>
        <v>JOGELA</v>
      </c>
      <c r="C47" s="125" t="str">
        <f t="shared" si="14"/>
        <v>207N</v>
      </c>
      <c r="D47" s="33">
        <f>E47</f>
        <v>45932</v>
      </c>
      <c r="E47" s="33">
        <f t="shared" si="13"/>
        <v>45932</v>
      </c>
      <c r="F47" s="33">
        <f t="shared" si="13"/>
        <v>45940</v>
      </c>
      <c r="G47" s="33">
        <f>G15</f>
        <v>45945</v>
      </c>
      <c r="H47" s="33">
        <f t="shared" ref="H47:H49" si="15">F47+38</f>
        <v>45978</v>
      </c>
      <c r="I47" s="33">
        <f t="shared" ref="I47:I49" si="16">F47+48</f>
        <v>45988</v>
      </c>
      <c r="J47" s="30">
        <f>F47+51</f>
        <v>45991</v>
      </c>
      <c r="K47" s="8"/>
    </row>
    <row r="48" spans="1:11" ht="20.25" customHeight="1" x14ac:dyDescent="0.3">
      <c r="B48" s="25" t="str">
        <f t="shared" si="14"/>
        <v>COSCO GENOA</v>
      </c>
      <c r="C48" s="125" t="str">
        <f t="shared" si="14"/>
        <v>095N</v>
      </c>
      <c r="D48" s="33">
        <f>E48</f>
        <v>45939</v>
      </c>
      <c r="E48" s="33">
        <f t="shared" ref="E48:F48" si="17">E16</f>
        <v>45939</v>
      </c>
      <c r="F48" s="33">
        <f t="shared" si="17"/>
        <v>45947</v>
      </c>
      <c r="G48" s="33">
        <f>G16</f>
        <v>45953</v>
      </c>
      <c r="H48" s="33">
        <f t="shared" si="15"/>
        <v>45985</v>
      </c>
      <c r="I48" s="33">
        <f t="shared" si="16"/>
        <v>45995</v>
      </c>
      <c r="J48" s="30">
        <f>F48+51</f>
        <v>45998</v>
      </c>
      <c r="K48" s="8"/>
    </row>
    <row r="49" spans="2:11" ht="20.25" customHeight="1" thickBot="1" x14ac:dyDescent="0.35">
      <c r="B49" s="26" t="str">
        <f t="shared" si="14"/>
        <v>KOTA LAMBAI</v>
      </c>
      <c r="C49" s="166" t="str">
        <f t="shared" si="14"/>
        <v>181N</v>
      </c>
      <c r="D49" s="28">
        <f>E49</f>
        <v>45950</v>
      </c>
      <c r="E49" s="28">
        <f>E17</f>
        <v>45950</v>
      </c>
      <c r="F49" s="28">
        <f>F17</f>
        <v>45957</v>
      </c>
      <c r="G49" s="28">
        <f>G17</f>
        <v>45963</v>
      </c>
      <c r="H49" s="28">
        <f t="shared" si="15"/>
        <v>45995</v>
      </c>
      <c r="I49" s="28">
        <f t="shared" si="16"/>
        <v>46005</v>
      </c>
      <c r="J49" s="31">
        <f>F49+51</f>
        <v>46008</v>
      </c>
      <c r="K49" s="8"/>
    </row>
    <row r="50" spans="2:11" ht="18" customHeight="1" x14ac:dyDescent="0.3">
      <c r="B50" s="58"/>
      <c r="C50" s="56"/>
      <c r="D50" s="56"/>
      <c r="E50" s="43"/>
      <c r="F50" s="43"/>
      <c r="G50" s="43"/>
      <c r="H50" s="46"/>
      <c r="I50" s="46"/>
      <c r="J50" s="8"/>
      <c r="K50" s="8"/>
    </row>
    <row r="51" spans="2:11" ht="18" customHeight="1" x14ac:dyDescent="0.2">
      <c r="B51" s="37"/>
      <c r="C51" s="61"/>
      <c r="D51" s="61"/>
      <c r="E51" s="39"/>
      <c r="F51" s="39"/>
      <c r="G51" s="29"/>
      <c r="H51" s="29"/>
      <c r="I51" s="34"/>
      <c r="J51" s="8"/>
      <c r="K51" s="8"/>
    </row>
    <row r="52" spans="2:11" ht="18" customHeight="1" x14ac:dyDescent="0.2">
      <c r="B52" s="37"/>
      <c r="C52" s="61"/>
      <c r="D52" s="61"/>
      <c r="E52" s="39"/>
      <c r="F52" s="39"/>
      <c r="G52" s="29"/>
      <c r="H52" s="29"/>
      <c r="I52" s="34"/>
      <c r="J52" s="8"/>
      <c r="K52" s="8"/>
    </row>
    <row r="53" spans="2:11" ht="18" customHeight="1" x14ac:dyDescent="0.2">
      <c r="B53" s="37"/>
      <c r="C53" s="61"/>
      <c r="D53" s="61"/>
      <c r="E53" s="39"/>
      <c r="F53" s="39"/>
      <c r="G53" s="29"/>
      <c r="H53" s="29"/>
      <c r="I53" s="34"/>
      <c r="J53" s="8"/>
      <c r="K53" s="8"/>
    </row>
    <row r="54" spans="2:11" ht="18" customHeight="1" x14ac:dyDescent="0.2">
      <c r="B54" s="37"/>
      <c r="C54" s="61"/>
      <c r="D54" s="61"/>
      <c r="E54" s="39"/>
      <c r="F54" s="39"/>
      <c r="G54" s="29"/>
      <c r="H54" s="29"/>
      <c r="I54" s="34"/>
      <c r="J54" s="8"/>
      <c r="K54" s="8"/>
    </row>
    <row r="55" spans="2:11" ht="18" customHeight="1" x14ac:dyDescent="0.2">
      <c r="B55" s="37"/>
      <c r="C55" s="61"/>
      <c r="D55" s="61"/>
      <c r="E55" s="39"/>
      <c r="F55" s="39"/>
      <c r="G55" s="29"/>
      <c r="H55" s="29"/>
      <c r="I55" s="44"/>
      <c r="J55" s="44"/>
      <c r="K55" s="44"/>
    </row>
    <row r="56" spans="2:11" ht="18" customHeight="1" x14ac:dyDescent="0.2">
      <c r="B56" s="37"/>
      <c r="C56" s="61"/>
      <c r="D56" s="61"/>
      <c r="E56" s="39"/>
      <c r="F56" s="39"/>
      <c r="G56" s="29"/>
      <c r="H56" s="29"/>
      <c r="I56" s="44"/>
      <c r="J56" s="44"/>
      <c r="K56" s="44"/>
    </row>
    <row r="57" spans="2:11" ht="18" customHeight="1" x14ac:dyDescent="0.2">
      <c r="B57" s="37"/>
      <c r="C57" s="47"/>
      <c r="D57" s="47"/>
      <c r="E57" s="39"/>
      <c r="F57" s="39"/>
      <c r="G57" s="29"/>
      <c r="H57" s="29"/>
      <c r="I57" s="44"/>
      <c r="J57" s="44"/>
      <c r="K57" s="44"/>
    </row>
    <row r="58" spans="2:11" ht="18" customHeight="1" x14ac:dyDescent="0.2">
      <c r="B58" s="37"/>
      <c r="C58" s="47"/>
      <c r="D58" s="47"/>
      <c r="E58" s="39"/>
      <c r="F58" s="39"/>
      <c r="G58" s="29"/>
      <c r="H58" s="29"/>
      <c r="I58" s="44"/>
      <c r="J58" s="44"/>
      <c r="K58" s="44"/>
    </row>
    <row r="59" spans="2:11" ht="18" customHeight="1" x14ac:dyDescent="0.25">
      <c r="B59" s="47"/>
      <c r="C59" s="47"/>
      <c r="D59" s="47"/>
      <c r="E59" s="8"/>
      <c r="F59" s="8"/>
      <c r="G59" s="8"/>
      <c r="H59" s="8"/>
      <c r="I59" s="8"/>
      <c r="J59" s="8"/>
      <c r="K59" s="8"/>
    </row>
    <row r="60" spans="2:11" ht="18" customHeight="1" x14ac:dyDescent="0.25">
      <c r="B60" s="47"/>
      <c r="C60" s="47"/>
      <c r="D60" s="47"/>
      <c r="E60" s="8"/>
      <c r="F60" s="8"/>
      <c r="G60" s="8"/>
      <c r="H60" s="8"/>
      <c r="I60" s="8"/>
      <c r="J60" s="8"/>
      <c r="K60" s="8"/>
    </row>
    <row r="61" spans="2:11" ht="18" customHeight="1" x14ac:dyDescent="0.25">
      <c r="B61" s="6"/>
      <c r="C61" s="6"/>
      <c r="D61" s="6"/>
      <c r="E61" s="7"/>
      <c r="F61" s="7"/>
      <c r="G61" s="7"/>
      <c r="H61" s="7"/>
      <c r="I61" s="7"/>
      <c r="J61" s="45"/>
    </row>
    <row r="62" spans="2:11" ht="18" customHeight="1" x14ac:dyDescent="0.25">
      <c r="B62" s="6"/>
      <c r="C62" s="6"/>
      <c r="D62" s="6"/>
      <c r="E62" s="7"/>
      <c r="F62" s="7"/>
      <c r="G62" s="7"/>
      <c r="H62" s="7"/>
      <c r="I62" s="7"/>
      <c r="J62" s="7"/>
      <c r="K62" s="45"/>
    </row>
    <row r="63" spans="2:11" ht="18" customHeight="1" x14ac:dyDescent="0.25">
      <c r="B63" s="6"/>
      <c r="C63" s="6"/>
      <c r="D63" s="6"/>
      <c r="E63" s="7"/>
      <c r="F63" s="7"/>
      <c r="G63" s="7"/>
      <c r="H63" s="7"/>
      <c r="I63" s="7"/>
      <c r="J63" s="45"/>
    </row>
    <row r="64" spans="2:11" ht="18" customHeight="1" x14ac:dyDescent="0.25">
      <c r="B64" s="6"/>
      <c r="C64" s="6"/>
      <c r="D64" s="6"/>
      <c r="E64" s="7"/>
      <c r="F64" s="7"/>
      <c r="G64" s="7"/>
      <c r="H64" s="7"/>
      <c r="I64" s="7"/>
      <c r="J64" s="7"/>
    </row>
    <row r="65" spans="2:11" ht="18" customHeight="1" x14ac:dyDescent="0.25">
      <c r="B65" s="6"/>
      <c r="C65" s="6"/>
      <c r="D65" s="6"/>
      <c r="E65" s="7"/>
      <c r="F65" s="7"/>
      <c r="G65" s="7"/>
      <c r="H65" s="7"/>
      <c r="I65" s="7"/>
      <c r="J65" s="7"/>
    </row>
    <row r="66" spans="2:11" ht="18" customHeight="1" x14ac:dyDescent="0.25">
      <c r="B66" s="6"/>
      <c r="C66" s="6"/>
      <c r="D66" s="6"/>
      <c r="E66" s="7"/>
      <c r="F66" s="7"/>
      <c r="G66" s="7"/>
      <c r="H66" s="7"/>
      <c r="I66" s="7"/>
      <c r="J66" s="7"/>
    </row>
    <row r="67" spans="2:11" ht="18" customHeight="1" x14ac:dyDescent="0.25">
      <c r="B67" s="6"/>
      <c r="C67" s="6"/>
      <c r="D67" s="6"/>
      <c r="E67" s="7"/>
      <c r="F67" s="7"/>
      <c r="G67" s="7"/>
      <c r="H67" s="7"/>
      <c r="I67" s="7"/>
      <c r="J67" s="7"/>
    </row>
    <row r="68" spans="2:11" ht="18" customHeight="1" x14ac:dyDescent="0.25">
      <c r="B68" s="52" t="s">
        <v>45</v>
      </c>
      <c r="C68" s="6"/>
      <c r="D68" s="6"/>
      <c r="E68" s="7"/>
      <c r="F68" s="7"/>
      <c r="G68" s="7"/>
      <c r="H68" s="7"/>
      <c r="I68" s="7"/>
      <c r="J68" s="7"/>
    </row>
    <row r="69" spans="2:11" ht="18" customHeight="1" x14ac:dyDescent="0.25">
      <c r="B69" s="52" t="s">
        <v>26</v>
      </c>
      <c r="C69" s="53"/>
      <c r="D69" s="53"/>
      <c r="E69" s="54"/>
      <c r="F69" s="54"/>
      <c r="G69" s="54"/>
      <c r="H69" s="54"/>
      <c r="I69" s="54"/>
      <c r="J69" s="54"/>
      <c r="K69" s="54"/>
    </row>
    <row r="70" spans="2:11" ht="18" customHeight="1" x14ac:dyDescent="0.25">
      <c r="B70" s="52" t="s">
        <v>27</v>
      </c>
      <c r="C70" s="53"/>
      <c r="D70" s="53"/>
      <c r="E70" s="54"/>
      <c r="F70" s="54"/>
      <c r="G70" s="54"/>
      <c r="H70" s="54"/>
      <c r="I70" s="54"/>
      <c r="J70" s="54"/>
      <c r="K70" s="54"/>
    </row>
    <row r="71" spans="2:11" ht="18" customHeight="1" x14ac:dyDescent="0.25">
      <c r="B71" s="52" t="s">
        <v>28</v>
      </c>
      <c r="C71" s="53"/>
      <c r="D71" s="53"/>
      <c r="E71" s="54"/>
      <c r="F71" s="54"/>
      <c r="G71" s="54"/>
      <c r="H71" s="54"/>
      <c r="I71" s="54"/>
      <c r="J71" s="54"/>
      <c r="K71" s="54"/>
    </row>
    <row r="72" spans="2:11" ht="18" customHeight="1" x14ac:dyDescent="0.25">
      <c r="B72" s="52" t="s">
        <v>29</v>
      </c>
      <c r="C72" s="53"/>
      <c r="D72" s="53"/>
      <c r="E72" s="54"/>
      <c r="F72" s="54"/>
      <c r="G72" s="54"/>
      <c r="H72" s="54"/>
      <c r="I72" s="54"/>
      <c r="J72" s="54"/>
      <c r="K72" s="54"/>
    </row>
    <row r="73" spans="2:11" ht="18" customHeight="1" x14ac:dyDescent="0.25">
      <c r="B73" s="52" t="s">
        <v>42</v>
      </c>
      <c r="C73" s="53"/>
      <c r="D73" s="53"/>
      <c r="E73" s="54"/>
      <c r="F73" s="54"/>
      <c r="G73" s="54"/>
      <c r="H73" s="54"/>
      <c r="I73" s="54"/>
      <c r="J73" s="54"/>
      <c r="K73" s="54"/>
    </row>
    <row r="74" spans="2:11" ht="18" customHeight="1" x14ac:dyDescent="0.25">
      <c r="B74" s="52" t="s">
        <v>41</v>
      </c>
      <c r="C74" s="50"/>
      <c r="D74" s="50"/>
      <c r="E74" s="51"/>
      <c r="F74" s="51"/>
      <c r="G74" s="51"/>
      <c r="H74" s="51"/>
      <c r="I74" s="7"/>
      <c r="J74" s="7"/>
    </row>
    <row r="75" spans="2:11" ht="18" customHeight="1" x14ac:dyDescent="0.25">
      <c r="B75" s="49"/>
      <c r="C75" s="50"/>
      <c r="D75" s="50"/>
      <c r="E75" s="51"/>
      <c r="F75" s="51"/>
      <c r="G75" s="51"/>
      <c r="H75" s="51"/>
      <c r="I75" s="7"/>
      <c r="J75" s="7"/>
    </row>
    <row r="76" spans="2:11" ht="18" customHeight="1" x14ac:dyDescent="0.25">
      <c r="B76" s="49"/>
      <c r="C76" s="50"/>
      <c r="D76" s="50"/>
      <c r="E76" s="51"/>
      <c r="F76" s="51"/>
      <c r="G76" s="51"/>
      <c r="H76" s="51"/>
      <c r="I76" s="7"/>
      <c r="J76" s="7"/>
    </row>
    <row r="77" spans="2:11" ht="18" customHeight="1" x14ac:dyDescent="0.25">
      <c r="B77" s="49"/>
      <c r="C77" s="50"/>
      <c r="D77" s="50"/>
      <c r="E77" s="51"/>
      <c r="F77" s="51"/>
      <c r="G77" s="51"/>
      <c r="H77" s="51"/>
      <c r="I77" s="7"/>
      <c r="J77" s="7"/>
    </row>
    <row r="78" spans="2:11" ht="18" customHeight="1" x14ac:dyDescent="0.25">
      <c r="B78" s="6"/>
      <c r="C78" s="6"/>
      <c r="D78" s="6"/>
      <c r="E78" s="7"/>
      <c r="F78" s="7"/>
      <c r="G78" s="7"/>
      <c r="H78" s="7"/>
      <c r="I78" s="7"/>
      <c r="J78" s="7"/>
    </row>
    <row r="79" spans="2:11" ht="18" customHeight="1" x14ac:dyDescent="0.25">
      <c r="B79" s="6"/>
      <c r="C79" s="6"/>
      <c r="D79" s="6"/>
      <c r="E79" s="7"/>
      <c r="F79" s="7"/>
      <c r="G79" s="7"/>
      <c r="H79" s="7"/>
      <c r="I79" s="7"/>
      <c r="J79" s="7"/>
    </row>
    <row r="80" spans="2:11" ht="18" customHeight="1" x14ac:dyDescent="0.25">
      <c r="B80" s="6"/>
      <c r="C80" s="6"/>
      <c r="D80" s="6"/>
      <c r="E80" s="7"/>
      <c r="F80" s="7"/>
      <c r="G80" s="7"/>
      <c r="H80" s="7"/>
      <c r="I80" s="7"/>
      <c r="J80" s="7"/>
    </row>
    <row r="81" spans="2:10" ht="18" customHeight="1" x14ac:dyDescent="0.25">
      <c r="B81" s="6"/>
      <c r="C81" s="6"/>
      <c r="D81" s="6"/>
      <c r="E81" s="7"/>
      <c r="F81" s="7"/>
      <c r="G81" s="7"/>
      <c r="H81" s="7"/>
      <c r="I81" s="7"/>
      <c r="J81" s="7"/>
    </row>
    <row r="82" spans="2:10" ht="18" customHeight="1" x14ac:dyDescent="0.25">
      <c r="B82" s="6"/>
      <c r="C82" s="6"/>
      <c r="D82" s="6"/>
      <c r="E82" s="7"/>
      <c r="F82" s="7"/>
      <c r="G82" s="7"/>
      <c r="H82" s="7"/>
      <c r="I82" s="7"/>
      <c r="J82" s="7"/>
    </row>
    <row r="83" spans="2:10" ht="18" customHeight="1" x14ac:dyDescent="0.25">
      <c r="B83" s="6"/>
      <c r="C83" s="6"/>
      <c r="D83" s="6"/>
      <c r="E83" s="7"/>
      <c r="F83" s="7"/>
      <c r="G83" s="7"/>
      <c r="H83" s="7"/>
      <c r="I83" s="7"/>
      <c r="J83" s="7"/>
    </row>
    <row r="84" spans="2:10" ht="18" customHeight="1" x14ac:dyDescent="0.25">
      <c r="B84" s="6"/>
      <c r="C84" s="6"/>
      <c r="D84" s="6"/>
      <c r="E84" s="7"/>
      <c r="F84" s="7"/>
      <c r="G84" s="7"/>
      <c r="H84" s="7"/>
      <c r="I84" s="7"/>
      <c r="J84" s="7"/>
    </row>
    <row r="85" spans="2:10" ht="18" customHeight="1" x14ac:dyDescent="0.25">
      <c r="B85" s="6"/>
      <c r="C85" s="6"/>
      <c r="D85" s="6"/>
      <c r="E85" s="7"/>
      <c r="F85" s="7"/>
      <c r="G85" s="7"/>
      <c r="H85" s="7"/>
      <c r="I85" s="7"/>
      <c r="J85" s="7"/>
    </row>
    <row r="86" spans="2:10" ht="18" customHeight="1" x14ac:dyDescent="0.25">
      <c r="B86" s="6"/>
      <c r="C86" s="6"/>
      <c r="D86" s="6"/>
      <c r="E86" s="7"/>
      <c r="F86" s="7"/>
      <c r="G86" s="7"/>
      <c r="H86" s="7"/>
      <c r="I86" s="7"/>
      <c r="J86" s="7"/>
    </row>
    <row r="87" spans="2:10" ht="18" customHeight="1" x14ac:dyDescent="0.25">
      <c r="B87" s="6"/>
      <c r="C87" s="6"/>
      <c r="D87" s="6"/>
      <c r="E87" s="7"/>
      <c r="F87" s="7"/>
      <c r="G87" s="7"/>
      <c r="H87" s="7"/>
      <c r="I87" s="7"/>
      <c r="J87" s="7"/>
    </row>
    <row r="88" spans="2:10" ht="18" customHeight="1" x14ac:dyDescent="0.25">
      <c r="B88" s="6"/>
      <c r="C88" s="6"/>
      <c r="D88" s="6"/>
      <c r="E88" s="7"/>
      <c r="F88" s="7"/>
      <c r="G88" s="7"/>
      <c r="H88" s="7"/>
      <c r="I88" s="7"/>
      <c r="J88" s="7"/>
    </row>
    <row r="89" spans="2:10" ht="18" customHeight="1" x14ac:dyDescent="0.25">
      <c r="B89" s="6"/>
      <c r="C89" s="6"/>
      <c r="D89" s="6"/>
      <c r="E89" s="7"/>
      <c r="F89" s="7"/>
      <c r="G89" s="7"/>
      <c r="H89" s="7"/>
      <c r="I89" s="7"/>
      <c r="J89" s="7"/>
    </row>
    <row r="90" spans="2:10" ht="18" customHeight="1" x14ac:dyDescent="0.25">
      <c r="B90" s="6"/>
      <c r="C90" s="6"/>
      <c r="D90" s="6"/>
      <c r="E90" s="7"/>
      <c r="F90" s="7"/>
      <c r="G90" s="7"/>
      <c r="H90" s="7"/>
      <c r="I90" s="7"/>
      <c r="J90" s="7"/>
    </row>
    <row r="91" spans="2:10" ht="18" customHeight="1" x14ac:dyDescent="0.25">
      <c r="B91" s="6"/>
      <c r="C91" s="6"/>
      <c r="D91" s="6"/>
      <c r="E91" s="7"/>
      <c r="F91" s="7"/>
      <c r="G91" s="7"/>
      <c r="H91" s="7"/>
      <c r="I91" s="7"/>
      <c r="J91" s="7"/>
    </row>
    <row r="92" spans="2:10" ht="12.75" customHeight="1" x14ac:dyDescent="0.25"/>
    <row r="93" spans="2:10" ht="12.75" customHeight="1" x14ac:dyDescent="0.25"/>
    <row r="102" ht="12.75" customHeight="1" x14ac:dyDescent="0.25"/>
    <row r="104" ht="12.75" customHeight="1" x14ac:dyDescent="0.25"/>
    <row r="110" ht="12.75" customHeight="1" x14ac:dyDescent="0.25"/>
    <row r="113" ht="12.75" customHeight="1" x14ac:dyDescent="0.25"/>
    <row r="118" ht="12.75" customHeight="1" x14ac:dyDescent="0.25"/>
    <row r="121" ht="12.75" customHeight="1" x14ac:dyDescent="0.25"/>
    <row r="127" ht="12.75" customHeight="1" x14ac:dyDescent="0.25"/>
  </sheetData>
  <mergeCells count="44">
    <mergeCell ref="D20:D21"/>
    <mergeCell ref="D27:D28"/>
    <mergeCell ref="D44:D45"/>
    <mergeCell ref="K12:K13"/>
    <mergeCell ref="B26:J26"/>
    <mergeCell ref="B27:B28"/>
    <mergeCell ref="C27:C28"/>
    <mergeCell ref="B19:J19"/>
    <mergeCell ref="B20:B21"/>
    <mergeCell ref="C20:C21"/>
    <mergeCell ref="E20:E21"/>
    <mergeCell ref="F20:F21"/>
    <mergeCell ref="G20:G21"/>
    <mergeCell ref="H20:H21"/>
    <mergeCell ref="I20:I21"/>
    <mergeCell ref="J20:J21"/>
    <mergeCell ref="J27:J28"/>
    <mergeCell ref="E27:E28"/>
    <mergeCell ref="F27:F28"/>
    <mergeCell ref="G27:G28"/>
    <mergeCell ref="H27:H28"/>
    <mergeCell ref="I27:I28"/>
    <mergeCell ref="H44:H45"/>
    <mergeCell ref="B43:J43"/>
    <mergeCell ref="I44:I45"/>
    <mergeCell ref="J44:J45"/>
    <mergeCell ref="B44:B45"/>
    <mergeCell ref="C44:C45"/>
    <mergeCell ref="E44:E45"/>
    <mergeCell ref="F44:F45"/>
    <mergeCell ref="G44:G45"/>
    <mergeCell ref="A6:J6"/>
    <mergeCell ref="A7:J7"/>
    <mergeCell ref="A8:J8"/>
    <mergeCell ref="B11:J11"/>
    <mergeCell ref="H12:H13"/>
    <mergeCell ref="I12:I13"/>
    <mergeCell ref="J12:J13"/>
    <mergeCell ref="B12:B13"/>
    <mergeCell ref="C12:C13"/>
    <mergeCell ref="E12:E13"/>
    <mergeCell ref="F12:F13"/>
    <mergeCell ref="G12:G13"/>
    <mergeCell ref="D12:D13"/>
  </mergeCells>
  <pageMargins left="0.7" right="0.7" top="0.75" bottom="0.75" header="0.3" footer="0.3"/>
  <pageSetup scale="53" orientation="portrait" r:id="rId1"/>
  <rowBreaks count="1" manualBreakCount="1">
    <brk id="37" max="16383" man="1"/>
  </rowBreaks>
  <ignoredErrors>
    <ignoredError sqref="D22:D25 D29:D32 D46:D49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Jade Carter</cp:lastModifiedBy>
  <cp:revision/>
  <dcterms:created xsi:type="dcterms:W3CDTF">2020-04-24T06:14:08Z</dcterms:created>
  <dcterms:modified xsi:type="dcterms:W3CDTF">2025-09-15T04:02:56Z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