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C3C0784E-A50E-4384-88B4-B1BBCCB3149B}" xr6:coauthVersionLast="47" xr6:coauthVersionMax="47" xr10:uidLastSave="{00000000-0000-0000-0000-000000000000}"/>
  <bookViews>
    <workbookView xWindow="57480" yWindow="1680" windowWidth="29040" windowHeight="1572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4" i="2" l="1"/>
  <c r="G90" i="2"/>
  <c r="G91" i="2"/>
  <c r="H91" i="2"/>
  <c r="G92" i="2"/>
  <c r="G93" i="2"/>
  <c r="H93" i="2"/>
  <c r="D36" i="2"/>
  <c r="D31" i="2"/>
  <c r="D32" i="2"/>
  <c r="D33" i="2"/>
  <c r="D34" i="2"/>
  <c r="D35" i="2"/>
  <c r="G99" i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<sst xmlns="http://schemas.openxmlformats.org/spreadsheetml/2006/main" count="482" uniqueCount="147">
  <si>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</si>
  <si>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</si>
  <si>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</si>
  <si>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</si>
  <si>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</si>
  <si>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</si>
  <si>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</si>
  <si>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</si>
  <si>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</si>
  <si>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</si>
  <si>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</si>
  <si>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</si>
  <si>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</si>
  <si>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</si>
  <si>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</si>
  <si>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</si>
  <si>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</si>
  <si>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</si>
  <si>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</si>
  <si>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</si>
  <si>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</si>
  <si>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</si>
  <si>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</si>
  <si>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</si>
  <si>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</si>
  <si>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</si>
  <si>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</si>
  <si>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</si>
  <si>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</si>
  <si>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</si>
  <si>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</si>
  <si>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</si>
  <si>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</si>
  <si>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</si>
  <si>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</si>
  <si>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</si>
  <si>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</si>
  <si>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</si>
  <si>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</si>
  <si>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</si>
  <si>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</si>
  <si>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</si>
  <si>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</si>
  <si>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</si>
  <si>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</si>
  <si>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</si>
  <si>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</si>
  <si>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</si>
  <si>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</si>
  <si>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</si>
  <si>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</si>
  <si>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</si>
  <si>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</si>
  <si>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</si>
  <si>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</si>
  <si>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</si>
  <si>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</si>
  <si>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</si>
  <si>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</si>
  <si>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</si>
  <si>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</si>
  <si>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</si>
  <si>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</si>
  <si>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</si>
  <si>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</si>
  <si>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</si>
  <si>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</si>
  <si>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</si>
  <si>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</si>
  <si>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</si>
  <si>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</si>
  <si>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</si>
  <si>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</si>
  <si>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</si>
  <si>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</si>
  <si>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</si>
  <si>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</si>
  <si>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</si>
  <si>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</si>
  <si>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</si>
  <si>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</si>
  <si>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</si>
  <si>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</si>
  <si>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</si>
  <si>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</si>
  <si>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</si>
  <si>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</si>
  <si>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</si>
  <si>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</si>
  <si>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</si>
  <si>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</si>
  <si>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</si>
  <si>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</si>
  <si>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</si>
  <si>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</si>
  <si>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</si>
  <si>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</si>
  <si>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</si>
  <si>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</si>
  <si>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</si>
  <si>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</si>
  <si>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0038N</t>
  </si>
  <si>
    <t xml:space="preserve">OOCL KUALA LUMPUR </t>
  </si>
  <si>
    <t>178N</t>
  </si>
  <si>
    <t>087N</t>
  </si>
  <si>
    <t>188N</t>
  </si>
  <si>
    <t>0109N</t>
  </si>
  <si>
    <t>0712N</t>
  </si>
  <si>
    <t>OOCL YOKOHAMA</t>
  </si>
  <si>
    <t>202N</t>
  </si>
  <si>
    <t>CHARLOTTE SCHULTE</t>
  </si>
  <si>
    <t>0111N</t>
  </si>
  <si>
    <t>COSCO ROTTERDAM</t>
  </si>
  <si>
    <t>234N</t>
  </si>
  <si>
    <t>206N</t>
  </si>
  <si>
    <t>090N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</si>
  <si>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</si>
  <si>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</si>
  <si>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</si>
  <si>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</si>
  <si>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</si>
  <si>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</si>
  <si>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</si>
  <si>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</si>
  <si>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</si>
  <si>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</si>
  <si>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</si>
  <si>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</si>
  <si>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</si>
  <si>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</si>
  <si>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</si>
  <si>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</si>
  <si>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</si>
  <si>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TIAN XIANG HE</t>
  </si>
  <si>
    <t>149N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</si>
  <si>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</si>
  <si>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</si>
  <si>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</si>
  <si>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</si>
  <si>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</si>
  <si>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</si>
  <si>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</si>
  <si>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</si>
  <si>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</si>
  <si>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</si>
  <si>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17th March 2025</t>
  </si>
  <si>
    <t>0146N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</si>
</sst>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5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0" fontId="51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5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289125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479395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E17" sqref="E1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7" t="s">
        <v>0</v>
      </c>
      <c r="B5" s="207"/>
      <c r="C5" s="207"/>
      <c r="D5" s="207"/>
      <c r="E5" s="207"/>
      <c r="F5" s="207"/>
      <c r="G5" s="207"/>
      <c r="H5" s="207"/>
      <c r="I5" s="207"/>
    </row>
    <row r="6" spans="1:18" s="21" customFormat="1" ht="44.4" x14ac:dyDescent="0.3">
      <c r="A6" s="207" t="s">
        <v>1</v>
      </c>
      <c r="B6" s="207"/>
      <c r="C6" s="207"/>
      <c r="D6" s="207"/>
      <c r="E6" s="207"/>
      <c r="F6" s="207"/>
      <c r="G6" s="207"/>
      <c r="H6" s="207"/>
      <c r="I6" s="207"/>
      <c r="R6"/>
    </row>
    <row r="7" spans="1:18" s="4" customFormat="1" ht="34.799999999999997" x14ac:dyDescent="0.3">
      <c r="A7" s="209" t="s">
        <v>145</v>
      </c>
      <c r="B7" s="209"/>
      <c r="C7" s="209"/>
      <c r="D7" s="209"/>
      <c r="E7" s="209"/>
      <c r="F7" s="209"/>
      <c r="G7" s="209"/>
      <c r="H7" s="209"/>
      <c r="I7" s="209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2" t="s">
        <v>67</v>
      </c>
      <c r="C9" s="192"/>
      <c r="D9" s="192"/>
      <c r="E9" s="192"/>
      <c r="F9" s="192"/>
      <c r="G9" s="192"/>
      <c r="H9" s="79"/>
      <c r="I9" s="79"/>
      <c r="J9" s="93"/>
    </row>
    <row r="10" spans="1:18" s="4" customFormat="1" ht="34.799999999999997" hidden="1" x14ac:dyDescent="0.3">
      <c r="A10" s="79"/>
      <c r="B10" s="193" t="s">
        <v>3</v>
      </c>
      <c r="C10" s="195" t="s">
        <v>4</v>
      </c>
      <c r="D10" s="89"/>
      <c r="E10" s="197" t="s">
        <v>5</v>
      </c>
      <c r="F10" s="200" t="s">
        <v>6</v>
      </c>
      <c r="G10" s="187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4"/>
      <c r="C11" s="196"/>
      <c r="D11" s="92"/>
      <c r="E11" s="198"/>
      <c r="F11" s="201"/>
      <c r="G11" s="188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8" t="s">
        <v>2</v>
      </c>
      <c r="C15" s="208"/>
      <c r="D15" s="208"/>
      <c r="E15" s="208"/>
      <c r="F15" s="208"/>
      <c r="G15" s="208"/>
      <c r="H15" s="192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94</v>
      </c>
      <c r="C17" s="155" t="s">
        <v>106</v>
      </c>
      <c r="D17" s="153">
        <v>45735</v>
      </c>
      <c r="E17" s="153">
        <v>45743</v>
      </c>
      <c r="F17" s="153">
        <v>45751</v>
      </c>
      <c r="G17" s="153">
        <v>45766</v>
      </c>
      <c r="H17" s="135">
        <f>(F17+28)</f>
        <v>45779</v>
      </c>
      <c r="I17" s="135">
        <f>F17+30</f>
        <v>45781</v>
      </c>
      <c r="J17" s="135">
        <f>(F17+30)</f>
        <v>45781</v>
      </c>
      <c r="K17" s="154">
        <f>(G17+28)</f>
        <v>45794</v>
      </c>
      <c r="L17" s="147"/>
    </row>
    <row r="18" spans="1:24" s="14" customFormat="1" ht="18" x14ac:dyDescent="0.3">
      <c r="A18" s="72"/>
      <c r="B18" s="103" t="s">
        <v>75</v>
      </c>
      <c r="C18" s="155" t="s">
        <v>116</v>
      </c>
      <c r="D18" s="153">
        <v>45756</v>
      </c>
      <c r="E18" s="153">
        <v>45758</v>
      </c>
      <c r="F18" s="153">
        <v>45767</v>
      </c>
      <c r="G18" s="153">
        <v>45784</v>
      </c>
      <c r="H18" s="153">
        <f>(F18+28)</f>
        <v>45795</v>
      </c>
      <c r="I18" s="153">
        <f t="shared" ref="I18:I23" si="0">F18+30</f>
        <v>45797</v>
      </c>
      <c r="J18" s="153">
        <f>(F18+30)</f>
        <v>45797</v>
      </c>
      <c r="K18" s="104">
        <f>(G18+28)</f>
        <v>45812</v>
      </c>
      <c r="L18" s="147"/>
    </row>
    <row r="19" spans="1:24" s="14" customFormat="1" ht="19.5" customHeight="1" x14ac:dyDescent="0.3">
      <c r="A19" s="72"/>
      <c r="B19" s="103" t="s">
        <v>76</v>
      </c>
      <c r="C19" s="155" t="s">
        <v>132</v>
      </c>
      <c r="D19" s="153">
        <v>45762</v>
      </c>
      <c r="E19" s="153">
        <v>45776</v>
      </c>
      <c r="F19" s="153">
        <v>45781</v>
      </c>
      <c r="G19" s="153">
        <v>45798</v>
      </c>
      <c r="H19" s="153">
        <f>(F19+28)</f>
        <v>45809</v>
      </c>
      <c r="I19" s="153">
        <f t="shared" si="0"/>
        <v>45811</v>
      </c>
      <c r="J19" s="153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3">
      <c r="A20" s="72"/>
      <c r="B20" s="103" t="s">
        <v>57</v>
      </c>
      <c r="C20" s="155" t="s">
        <v>141</v>
      </c>
      <c r="D20" s="153">
        <v>45777</v>
      </c>
      <c r="E20" s="153">
        <v>45783</v>
      </c>
      <c r="F20" s="153">
        <v>45788</v>
      </c>
      <c r="G20" s="153">
        <v>45805</v>
      </c>
      <c r="H20" s="153">
        <f t="shared" ref="H20:H23" si="1">(F20+28)</f>
        <v>45816</v>
      </c>
      <c r="I20" s="153">
        <f t="shared" si="0"/>
        <v>45818</v>
      </c>
      <c r="J20" s="153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3">
      <c r="A21" s="72"/>
      <c r="B21" s="103" t="s">
        <v>94</v>
      </c>
      <c r="C21" s="155" t="s">
        <v>142</v>
      </c>
      <c r="D21" s="153">
        <v>45784</v>
      </c>
      <c r="E21" s="153">
        <v>45790</v>
      </c>
      <c r="F21" s="153">
        <v>45795</v>
      </c>
      <c r="G21" s="153">
        <v>45812</v>
      </c>
      <c r="H21" s="153">
        <f>(F21+28)</f>
        <v>45823</v>
      </c>
      <c r="I21" s="153">
        <f t="shared" si="0"/>
        <v>45825</v>
      </c>
      <c r="J21" s="153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3">
      <c r="A22" s="72"/>
      <c r="B22" s="103" t="s">
        <v>110</v>
      </c>
      <c r="C22" s="283" t="s">
        <v>143</v>
      </c>
      <c r="D22" s="284">
        <v>45791</v>
      </c>
      <c r="E22" s="284">
        <v>45797</v>
      </c>
      <c r="F22" s="284">
        <v>45802</v>
      </c>
      <c r="G22" s="284">
        <v>45819</v>
      </c>
      <c r="H22" s="153">
        <f t="shared" si="1"/>
        <v>45830</v>
      </c>
      <c r="I22" s="153">
        <f t="shared" si="0"/>
        <v>45832</v>
      </c>
      <c r="J22" s="153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35">
      <c r="A23" s="72"/>
      <c r="B23" s="105" t="s">
        <v>75</v>
      </c>
      <c r="C23" s="106" t="s">
        <v>146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2" t="s">
        <v>8</v>
      </c>
      <c r="C27" s="192"/>
      <c r="D27" s="192"/>
      <c r="E27" s="192"/>
      <c r="F27" s="192"/>
      <c r="G27" s="192"/>
      <c r="H27" s="11"/>
      <c r="I27" s="11"/>
    </row>
    <row r="28" spans="1:24" ht="18" customHeight="1" x14ac:dyDescent="0.3">
      <c r="B28" s="193" t="s">
        <v>3</v>
      </c>
      <c r="C28" s="195" t="s">
        <v>4</v>
      </c>
      <c r="D28" s="89"/>
      <c r="E28" s="197" t="s">
        <v>5</v>
      </c>
      <c r="F28" s="200" t="s">
        <v>6</v>
      </c>
      <c r="G28" s="187" t="s">
        <v>9</v>
      </c>
      <c r="H28" s="184"/>
      <c r="I28" s="210"/>
    </row>
    <row r="29" spans="1:24" ht="18.75" customHeight="1" thickBot="1" x14ac:dyDescent="0.35">
      <c r="B29" s="194"/>
      <c r="C29" s="196"/>
      <c r="D29" s="92"/>
      <c r="E29" s="198"/>
      <c r="F29" s="201"/>
      <c r="G29" s="188"/>
      <c r="H29" s="184"/>
      <c r="I29" s="210"/>
    </row>
    <row r="30" spans="1:24" ht="18.75" customHeight="1" x14ac:dyDescent="0.35">
      <c r="B30" s="26" t="s">
        <v>91</v>
      </c>
      <c r="C30" s="86" t="s">
        <v>105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117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102</v>
      </c>
      <c r="C32" s="86" t="s">
        <v>129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112</v>
      </c>
      <c r="C33" s="28" t="s">
        <v>128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1"/>
      <c r="C34" s="191"/>
      <c r="D34" s="191"/>
      <c r="E34" s="191"/>
      <c r="F34" s="191"/>
      <c r="G34" s="191"/>
      <c r="H34" s="191"/>
      <c r="I34" s="24"/>
    </row>
    <row r="35" spans="1:26" ht="25.5" customHeight="1" thickBot="1" x14ac:dyDescent="0.6">
      <c r="B35" s="192" t="s">
        <v>10</v>
      </c>
      <c r="C35" s="192"/>
      <c r="D35" s="192"/>
      <c r="E35" s="192"/>
      <c r="F35" s="192"/>
      <c r="G35" s="192"/>
      <c r="H35" s="11"/>
      <c r="I35" s="8"/>
      <c r="T35" s="34"/>
    </row>
    <row r="36" spans="1:26" ht="12.75" customHeight="1" x14ac:dyDescent="0.3">
      <c r="B36" s="193" t="s">
        <v>3</v>
      </c>
      <c r="C36" s="195" t="s">
        <v>4</v>
      </c>
      <c r="D36" s="89"/>
      <c r="E36" s="197" t="s">
        <v>5</v>
      </c>
      <c r="F36" s="200" t="s">
        <v>6</v>
      </c>
      <c r="G36" s="187" t="s">
        <v>11</v>
      </c>
      <c r="H36" s="184"/>
      <c r="I36" s="215"/>
      <c r="U36" s="216"/>
      <c r="V36" s="217"/>
      <c r="W36" s="158"/>
      <c r="X36" s="213"/>
      <c r="Y36" s="211"/>
      <c r="Z36" s="213"/>
    </row>
    <row r="37" spans="1:26" ht="24.75" customHeight="1" thickBot="1" x14ac:dyDescent="0.35">
      <c r="B37" s="194"/>
      <c r="C37" s="196"/>
      <c r="D37" s="92"/>
      <c r="E37" s="198"/>
      <c r="F37" s="201"/>
      <c r="G37" s="188"/>
      <c r="H37" s="184"/>
      <c r="I37" s="215"/>
      <c r="U37" s="216"/>
      <c r="V37" s="216"/>
      <c r="W37" s="157"/>
      <c r="X37" s="213"/>
      <c r="Y37" s="212"/>
      <c r="Z37" s="214"/>
    </row>
    <row r="38" spans="1:26" ht="18" x14ac:dyDescent="0.35">
      <c r="B38" s="26" t="s">
        <v>120</v>
      </c>
      <c r="C38" s="86" t="s">
        <v>115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130</v>
      </c>
      <c r="C39" s="86" t="s">
        <v>113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133</v>
      </c>
      <c r="C40" s="28" t="s">
        <v>134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2" t="s">
        <v>12</v>
      </c>
      <c r="C42" s="192"/>
      <c r="D42" s="192"/>
      <c r="E42" s="192"/>
      <c r="F42" s="192"/>
      <c r="G42" s="192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3" t="s">
        <v>3</v>
      </c>
      <c r="C43" s="195" t="s">
        <v>4</v>
      </c>
      <c r="D43" s="89"/>
      <c r="E43" s="197" t="s">
        <v>5</v>
      </c>
      <c r="F43" s="200" t="s">
        <v>6</v>
      </c>
      <c r="G43" s="187" t="s">
        <v>13</v>
      </c>
      <c r="H43" s="184"/>
      <c r="I43" s="215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4"/>
      <c r="C44" s="196"/>
      <c r="D44" s="92"/>
      <c r="E44" s="198"/>
      <c r="F44" s="201"/>
      <c r="G44" s="188"/>
      <c r="H44" s="184"/>
      <c r="I44" s="215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45735</v>
      </c>
      <c r="F45" s="34">
        <f>F66</f>
        <v>45742</v>
      </c>
      <c r="G45" s="31">
        <f>(F45+22)</f>
        <v>45764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45764</v>
      </c>
      <c r="G48" s="31">
        <f>(F48+16)</f>
        <v>45780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1"/>
      <c r="C62" s="191"/>
      <c r="D62" s="191"/>
      <c r="E62" s="191"/>
      <c r="F62" s="191"/>
      <c r="G62" s="191"/>
      <c r="H62" s="191"/>
      <c r="I62" s="8"/>
    </row>
    <row r="63" spans="2:11" ht="25.5" customHeight="1" thickBot="1" x14ac:dyDescent="0.6">
      <c r="B63" s="192" t="s">
        <v>14</v>
      </c>
      <c r="C63" s="192"/>
      <c r="D63" s="192"/>
      <c r="E63" s="192"/>
      <c r="F63" s="192"/>
      <c r="G63" s="192"/>
      <c r="H63" s="192"/>
      <c r="I63" s="11"/>
    </row>
    <row r="64" spans="2:11" ht="18.75" customHeight="1" x14ac:dyDescent="0.3">
      <c r="B64" s="193" t="s">
        <v>3</v>
      </c>
      <c r="C64" s="195" t="s">
        <v>4</v>
      </c>
      <c r="D64" s="89"/>
      <c r="E64" s="197" t="s">
        <v>5</v>
      </c>
      <c r="F64" s="200" t="s">
        <v>6</v>
      </c>
      <c r="G64" s="200" t="s">
        <v>15</v>
      </c>
      <c r="H64" s="187" t="s">
        <v>87</v>
      </c>
      <c r="I64" s="187" t="s">
        <v>16</v>
      </c>
      <c r="J64" s="187" t="s">
        <v>100</v>
      </c>
      <c r="K64" s="184"/>
    </row>
    <row r="65" spans="1:11" ht="18.75" customHeight="1" thickBot="1" x14ac:dyDescent="0.35">
      <c r="B65" s="194"/>
      <c r="C65" s="196"/>
      <c r="D65" s="92"/>
      <c r="E65" s="198"/>
      <c r="F65" s="201"/>
      <c r="G65" s="201"/>
      <c r="H65" s="188"/>
      <c r="I65" s="188"/>
      <c r="J65" s="188"/>
      <c r="K65" s="184"/>
    </row>
    <row r="66" spans="1:11" ht="18" x14ac:dyDescent="0.35">
      <c r="A66" s="73"/>
      <c r="B66" s="26" t="s">
        <v>74</v>
      </c>
      <c r="C66" s="140" t="s">
        <v>109</v>
      </c>
      <c r="D66" s="140"/>
      <c r="E66" s="34">
        <v>45735</v>
      </c>
      <c r="F66" s="34">
        <v>45742</v>
      </c>
      <c r="G66" s="34">
        <v>45756</v>
      </c>
      <c r="H66" s="34">
        <f t="shared" ref="H66:H71" si="7">F66+26</f>
        <v>45768</v>
      </c>
      <c r="I66" s="67">
        <f>F66+26</f>
        <v>45768</v>
      </c>
      <c r="J66" s="31">
        <f>F66+25</f>
        <v>45767</v>
      </c>
      <c r="K66" s="148"/>
    </row>
    <row r="67" spans="1:11" ht="19.5" customHeight="1" x14ac:dyDescent="0.35">
      <c r="A67" s="73"/>
      <c r="B67" s="26" t="s">
        <v>54</v>
      </c>
      <c r="C67" s="140" t="s">
        <v>115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118</v>
      </c>
      <c r="C68" s="140" t="s">
        <v>119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121</v>
      </c>
      <c r="D69" s="140"/>
      <c r="E69" s="34">
        <v>45757</v>
      </c>
      <c r="F69" s="34">
        <v>45764</v>
      </c>
      <c r="G69" s="34">
        <v>45776</v>
      </c>
      <c r="H69" s="34">
        <f t="shared" si="7"/>
        <v>45790</v>
      </c>
      <c r="I69" s="34">
        <f t="shared" si="8"/>
        <v>45790</v>
      </c>
      <c r="J69" s="31">
        <f t="shared" si="9"/>
        <v>45789</v>
      </c>
      <c r="K69" s="148"/>
    </row>
    <row r="70" spans="1:11" ht="19.5" customHeight="1" x14ac:dyDescent="0.35">
      <c r="A70" s="73"/>
      <c r="B70" s="26" t="s">
        <v>54</v>
      </c>
      <c r="C70" s="140" t="s">
        <v>137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118</v>
      </c>
      <c r="C71" s="141" t="s">
        <v>131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2" t="s">
        <v>66</v>
      </c>
      <c r="C73" s="192"/>
      <c r="D73" s="192"/>
      <c r="E73" s="192"/>
      <c r="F73" s="192"/>
      <c r="G73" s="192"/>
      <c r="H73" s="192"/>
      <c r="I73" s="192"/>
    </row>
    <row r="74" spans="1:11" ht="18" customHeight="1" x14ac:dyDescent="0.3">
      <c r="B74" s="193" t="s">
        <v>3</v>
      </c>
      <c r="C74" s="195" t="s">
        <v>4</v>
      </c>
      <c r="D74" s="89"/>
      <c r="E74" s="197" t="s">
        <v>5</v>
      </c>
      <c r="F74" s="200" t="s">
        <v>6</v>
      </c>
      <c r="G74" s="200" t="s">
        <v>15</v>
      </c>
      <c r="H74" s="187" t="s">
        <v>18</v>
      </c>
      <c r="I74" s="187" t="s">
        <v>60</v>
      </c>
      <c r="J74" s="187" t="s">
        <v>61</v>
      </c>
      <c r="K74" s="184"/>
    </row>
    <row r="75" spans="1:11" ht="18" customHeight="1" thickBot="1" x14ac:dyDescent="0.35">
      <c r="B75" s="194"/>
      <c r="C75" s="196"/>
      <c r="D75" s="92"/>
      <c r="E75" s="198"/>
      <c r="F75" s="201"/>
      <c r="G75" s="201"/>
      <c r="H75" s="188"/>
      <c r="I75" s="188"/>
      <c r="J75" s="188"/>
      <c r="K75" s="184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45735</v>
      </c>
      <c r="F76" s="34">
        <f>F66</f>
        <v>45742</v>
      </c>
      <c r="G76" s="34">
        <f>G66</f>
        <v>45756</v>
      </c>
      <c r="H76" s="34">
        <f>(F76+32)</f>
        <v>45774</v>
      </c>
      <c r="I76" s="67">
        <f>(F76)+38</f>
        <v>45780</v>
      </c>
      <c r="J76" s="31">
        <f>(F76)+28</f>
        <v>45770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45764</v>
      </c>
      <c r="G79" s="34">
        <f>G69</f>
        <v>45776</v>
      </c>
      <c r="H79" s="34">
        <f t="shared" si="12"/>
        <v>45796</v>
      </c>
      <c r="I79" s="34">
        <f t="shared" si="13"/>
        <v>45802</v>
      </c>
      <c r="J79" s="31">
        <f>(F79)+28</f>
        <v>45792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2" t="s">
        <v>19</v>
      </c>
      <c r="C83" s="192"/>
      <c r="D83" s="192"/>
      <c r="E83" s="192"/>
      <c r="F83" s="192"/>
      <c r="G83" s="192"/>
      <c r="H83" s="192"/>
      <c r="I83" s="192"/>
    </row>
    <row r="84" spans="1:11" ht="18" customHeight="1" x14ac:dyDescent="0.3">
      <c r="B84" s="193" t="s">
        <v>3</v>
      </c>
      <c r="C84" s="195" t="s">
        <v>4</v>
      </c>
      <c r="D84" s="89"/>
      <c r="E84" s="197" t="s">
        <v>5</v>
      </c>
      <c r="F84" s="200" t="s">
        <v>6</v>
      </c>
      <c r="G84" s="200" t="s">
        <v>15</v>
      </c>
      <c r="H84" s="205" t="s">
        <v>88</v>
      </c>
      <c r="I84" s="187" t="s">
        <v>63</v>
      </c>
      <c r="J84" s="187" t="s">
        <v>22</v>
      </c>
      <c r="K84" s="184"/>
    </row>
    <row r="85" spans="1:11" ht="18" customHeight="1" thickBot="1" x14ac:dyDescent="0.35">
      <c r="B85" s="194"/>
      <c r="C85" s="196"/>
      <c r="D85" s="92"/>
      <c r="E85" s="198"/>
      <c r="F85" s="201"/>
      <c r="G85" s="201"/>
      <c r="H85" s="206"/>
      <c r="I85" s="188"/>
      <c r="J85" s="188"/>
      <c r="K85" s="184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45735</v>
      </c>
      <c r="F86" s="34">
        <f>F66</f>
        <v>45742</v>
      </c>
      <c r="G86" s="34">
        <f>G76</f>
        <v>45756</v>
      </c>
      <c r="H86" s="34">
        <f>F86+48</f>
        <v>45790</v>
      </c>
      <c r="I86" s="67">
        <f>F86+48</f>
        <v>45790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45764</v>
      </c>
      <c r="G89" s="34">
        <f>G79</f>
        <v>45776</v>
      </c>
      <c r="H89" s="34">
        <f t="shared" si="20"/>
        <v>45812</v>
      </c>
      <c r="I89" s="34">
        <f t="shared" si="21"/>
        <v>45812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4" t="s">
        <v>23</v>
      </c>
      <c r="C92" s="204"/>
      <c r="D92" s="204"/>
      <c r="E92" s="204"/>
      <c r="F92" s="204"/>
      <c r="G92" s="204"/>
      <c r="H92" s="204"/>
      <c r="I92" s="204"/>
    </row>
    <row r="93" spans="1:11" ht="20.25" customHeight="1" x14ac:dyDescent="0.3">
      <c r="B93" s="193" t="s">
        <v>3</v>
      </c>
      <c r="C93" s="195" t="s">
        <v>4</v>
      </c>
      <c r="D93" s="89"/>
      <c r="E93" s="197" t="s">
        <v>5</v>
      </c>
      <c r="F93" s="200" t="s">
        <v>6</v>
      </c>
      <c r="G93" s="200" t="s">
        <v>15</v>
      </c>
      <c r="H93" s="187" t="s">
        <v>24</v>
      </c>
      <c r="I93" s="202" t="s">
        <v>25</v>
      </c>
      <c r="J93" s="185" t="s">
        <v>62</v>
      </c>
      <c r="K93" s="184"/>
    </row>
    <row r="94" spans="1:11" ht="20.100000000000001" customHeight="1" thickBot="1" x14ac:dyDescent="0.35">
      <c r="B94" s="194"/>
      <c r="C94" s="196"/>
      <c r="D94" s="92"/>
      <c r="E94" s="198"/>
      <c r="F94" s="201"/>
      <c r="G94" s="201"/>
      <c r="H94" s="188"/>
      <c r="I94" s="203"/>
      <c r="J94" s="186"/>
      <c r="K94" s="184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45735</v>
      </c>
      <c r="F95" s="34">
        <f t="shared" ref="F95:G99" si="24">F86</f>
        <v>45742</v>
      </c>
      <c r="G95" s="34">
        <f t="shared" si="24"/>
        <v>45756</v>
      </c>
      <c r="H95" s="34">
        <f>F95+42</f>
        <v>45784</v>
      </c>
      <c r="I95" s="67">
        <f t="shared" ref="I95:I100" si="25">F95+51</f>
        <v>45793</v>
      </c>
      <c r="J95" s="31">
        <f>F95+51</f>
        <v>45793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45764</v>
      </c>
      <c r="G98" s="34">
        <f t="shared" si="24"/>
        <v>45776</v>
      </c>
      <c r="H98" s="34">
        <f t="shared" si="26"/>
        <v>45806</v>
      </c>
      <c r="I98" s="34">
        <f t="shared" si="25"/>
        <v>45815</v>
      </c>
      <c r="J98" s="31">
        <f t="shared" ref="J98:J100" si="27">F98+51</f>
        <v>45815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2" t="s">
        <v>50</v>
      </c>
      <c r="C111" s="192"/>
      <c r="D111" s="192"/>
      <c r="E111" s="192"/>
      <c r="F111" s="192"/>
      <c r="G111" s="192"/>
      <c r="H111" s="192"/>
      <c r="I111" s="192"/>
    </row>
    <row r="112" spans="1:11" ht="12.75" customHeight="1" x14ac:dyDescent="0.3">
      <c r="B112" s="193" t="s">
        <v>3</v>
      </c>
      <c r="C112" s="195" t="s">
        <v>4</v>
      </c>
      <c r="D112" s="89"/>
      <c r="E112" s="197" t="s">
        <v>5</v>
      </c>
      <c r="F112" s="200" t="s">
        <v>6</v>
      </c>
      <c r="G112" s="200" t="s">
        <v>27</v>
      </c>
      <c r="H112" s="187" t="s">
        <v>28</v>
      </c>
      <c r="I112" s="187" t="s">
        <v>29</v>
      </c>
      <c r="J112" s="184"/>
    </row>
    <row r="113" spans="2:10" ht="25.5" customHeight="1" thickBot="1" x14ac:dyDescent="0.35">
      <c r="B113" s="194"/>
      <c r="C113" s="196"/>
      <c r="D113" s="92"/>
      <c r="E113" s="198"/>
      <c r="F113" s="201"/>
      <c r="G113" s="201"/>
      <c r="H113" s="188"/>
      <c r="I113" s="188"/>
      <c r="J113" s="184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0"/>
      <c r="G145" s="190"/>
      <c r="H145" s="190"/>
      <c r="I145" s="190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199"/>
      <c r="G147" s="199"/>
      <c r="H147" s="199"/>
      <c r="I147" s="199"/>
    </row>
    <row r="148" spans="2:9" ht="18" customHeight="1" x14ac:dyDescent="0.3">
      <c r="B148" s="6"/>
      <c r="C148" s="6"/>
      <c r="D148" s="6"/>
      <c r="E148" s="7"/>
      <c r="F148" s="199"/>
      <c r="G148" s="199"/>
      <c r="H148" s="199"/>
      <c r="I148" s="199"/>
    </row>
    <row r="149" spans="2:9" ht="18" customHeight="1" x14ac:dyDescent="0.3">
      <c r="B149" s="6"/>
      <c r="C149" s="6"/>
      <c r="D149" s="6"/>
      <c r="E149" s="7"/>
      <c r="F149" s="199"/>
      <c r="G149" s="199"/>
      <c r="H149" s="199"/>
      <c r="I149" s="199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89"/>
      <c r="G153" s="189"/>
      <c r="H153" s="189"/>
      <c r="I153" s="189"/>
    </row>
    <row r="154" spans="2:9" ht="18" customHeight="1" x14ac:dyDescent="0.3">
      <c r="B154" s="6"/>
      <c r="C154" s="6"/>
      <c r="D154" s="6"/>
      <c r="E154" s="7"/>
      <c r="F154" s="189"/>
      <c r="G154" s="189"/>
      <c r="H154" s="189"/>
      <c r="I154" s="189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7" t="s">
        <v>35</v>
      </c>
      <c r="B6" s="207"/>
      <c r="C6" s="207"/>
      <c r="D6" s="207"/>
      <c r="E6" s="207"/>
      <c r="F6" s="207"/>
      <c r="G6" s="207"/>
      <c r="H6" s="207"/>
      <c r="I6" s="207"/>
      <c r="J6" s="207"/>
    </row>
    <row r="7" spans="1:14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  <c r="J7" s="207"/>
    </row>
    <row r="8" spans="1:14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09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08" t="s">
        <v>2</v>
      </c>
      <c r="C10" s="208"/>
      <c r="D10" s="208"/>
      <c r="E10" s="208"/>
      <c r="F10" s="208"/>
      <c r="G10" s="208"/>
      <c r="H10" s="208"/>
      <c r="I10" s="11"/>
      <c r="J10" s="8"/>
      <c r="K10" s="8"/>
    </row>
    <row r="11" spans="1:14" ht="12.75" customHeight="1" thickBot="1" x14ac:dyDescent="0.35">
      <c r="B11" s="218" t="s">
        <v>3</v>
      </c>
      <c r="C11" s="220" t="s">
        <v>4</v>
      </c>
      <c r="D11" s="222" t="s">
        <v>5</v>
      </c>
      <c r="E11" s="222" t="s">
        <v>37</v>
      </c>
      <c r="F11" s="224" t="s">
        <v>7</v>
      </c>
      <c r="G11" s="227" t="s">
        <v>84</v>
      </c>
      <c r="H11" s="224" t="s">
        <v>59</v>
      </c>
      <c r="I11" s="226" t="s">
        <v>83</v>
      </c>
      <c r="J11" s="224" t="s">
        <v>65</v>
      </c>
      <c r="K11" s="224" t="s">
        <v>85</v>
      </c>
      <c r="L11" s="215"/>
      <c r="M11" s="9"/>
      <c r="N11" s="10"/>
    </row>
    <row r="12" spans="1:14" ht="25.5" customHeight="1" thickBot="1" x14ac:dyDescent="0.35">
      <c r="B12" s="219"/>
      <c r="C12" s="221"/>
      <c r="D12" s="223"/>
      <c r="E12" s="223"/>
      <c r="F12" s="225"/>
      <c r="G12" s="227"/>
      <c r="H12" s="224"/>
      <c r="I12" s="226"/>
      <c r="J12" s="224"/>
      <c r="K12" s="224"/>
      <c r="L12" s="215"/>
      <c r="M12" s="10"/>
      <c r="N12" s="10"/>
    </row>
    <row r="13" spans="1:14" s="14" customFormat="1" ht="19.350000000000001" customHeight="1" x14ac:dyDescent="0.35">
      <c r="A13" s="73"/>
      <c r="B13" s="103" t="s">
        <v>94</v>
      </c>
      <c r="C13" s="155" t="s">
        <v>106</v>
      </c>
      <c r="D13" s="153">
        <v>45740</v>
      </c>
      <c r="E13" s="153">
        <v>45747</v>
      </c>
      <c r="F13" s="153">
        <v>45766</v>
      </c>
      <c r="G13" s="135">
        <f>E13+28</f>
        <v>45775</v>
      </c>
      <c r="H13" s="135">
        <f t="shared" ref="H13:H18" si="0">(E13+28)</f>
        <v>45775</v>
      </c>
      <c r="I13" s="135">
        <f>E13+29</f>
        <v>45776</v>
      </c>
      <c r="J13" s="135">
        <f>(E13+30)</f>
        <v>45777</v>
      </c>
      <c r="K13" s="154">
        <f>(F13+30)</f>
        <v>45796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110</v>
      </c>
      <c r="C14" s="155" t="s">
        <v>111</v>
      </c>
      <c r="D14" s="153">
        <v>45747</v>
      </c>
      <c r="E14" s="153">
        <v>45752</v>
      </c>
      <c r="F14" s="153">
        <v>45770</v>
      </c>
      <c r="G14" s="153">
        <f t="shared" ref="G14:G18" si="1">E14+28</f>
        <v>45780</v>
      </c>
      <c r="H14" s="153">
        <f t="shared" si="0"/>
        <v>45780</v>
      </c>
      <c r="I14" s="153">
        <f t="shared" ref="I14:I18" si="2">E14+29</f>
        <v>45781</v>
      </c>
      <c r="J14" s="153">
        <f>(E14+30)</f>
        <v>45782</v>
      </c>
      <c r="K14" s="104">
        <f t="shared" ref="K14:K18" si="3">(F14+30)</f>
        <v>45800</v>
      </c>
      <c r="L14" s="12"/>
      <c r="M14" s="13"/>
      <c r="N14" s="10"/>
    </row>
    <row r="15" spans="1:14" s="14" customFormat="1" ht="19.5" customHeight="1" x14ac:dyDescent="0.35">
      <c r="A15" s="73"/>
      <c r="B15" s="103" t="s">
        <v>75</v>
      </c>
      <c r="C15" s="155" t="s">
        <v>116</v>
      </c>
      <c r="D15" s="153">
        <v>45756</v>
      </c>
      <c r="E15" s="153">
        <v>45763</v>
      </c>
      <c r="F15" s="153">
        <v>45784</v>
      </c>
      <c r="G15" s="153">
        <f t="shared" si="1"/>
        <v>45791</v>
      </c>
      <c r="H15" s="153">
        <f t="shared" si="0"/>
        <v>45791</v>
      </c>
      <c r="I15" s="153">
        <f t="shared" si="2"/>
        <v>45792</v>
      </c>
      <c r="J15" s="153">
        <f>(E15+30)</f>
        <v>45793</v>
      </c>
      <c r="K15" s="104">
        <f t="shared" si="3"/>
        <v>45814</v>
      </c>
      <c r="L15" s="12"/>
      <c r="M15" s="13"/>
      <c r="N15" s="13"/>
    </row>
    <row r="16" spans="1:14" s="14" customFormat="1" ht="19.5" customHeight="1" x14ac:dyDescent="0.35">
      <c r="A16" s="73"/>
      <c r="B16" s="103" t="s">
        <v>82</v>
      </c>
      <c r="C16" s="155" t="s">
        <v>122</v>
      </c>
      <c r="D16" s="153">
        <v>45762</v>
      </c>
      <c r="E16" s="153">
        <v>45770</v>
      </c>
      <c r="F16" s="153">
        <v>45791</v>
      </c>
      <c r="G16" s="153">
        <f t="shared" si="1"/>
        <v>45798</v>
      </c>
      <c r="H16" s="153">
        <f t="shared" si="0"/>
        <v>45798</v>
      </c>
      <c r="I16" s="153">
        <f t="shared" si="2"/>
        <v>45799</v>
      </c>
      <c r="J16" s="153">
        <f>(E16+30)</f>
        <v>45800</v>
      </c>
      <c r="K16" s="104">
        <f t="shared" si="3"/>
        <v>45821</v>
      </c>
      <c r="L16" s="12"/>
      <c r="M16" s="13"/>
      <c r="N16" s="13"/>
    </row>
    <row r="17" spans="1:14" s="14" customFormat="1" ht="19.5" customHeight="1" x14ac:dyDescent="0.35">
      <c r="A17" s="73"/>
      <c r="B17" s="103" t="s">
        <v>76</v>
      </c>
      <c r="C17" s="155" t="s">
        <v>132</v>
      </c>
      <c r="D17" s="153">
        <v>45769</v>
      </c>
      <c r="E17" s="153">
        <v>45777</v>
      </c>
      <c r="F17" s="153">
        <v>45798</v>
      </c>
      <c r="G17" s="153">
        <f t="shared" si="1"/>
        <v>45805</v>
      </c>
      <c r="H17" s="153">
        <f t="shared" si="0"/>
        <v>45805</v>
      </c>
      <c r="I17" s="153">
        <f t="shared" si="2"/>
        <v>45806</v>
      </c>
      <c r="J17" s="153">
        <f>(E17+30)</f>
        <v>45807</v>
      </c>
      <c r="K17" s="104">
        <f t="shared" si="3"/>
        <v>45828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57</v>
      </c>
      <c r="C18" s="106" t="s">
        <v>141</v>
      </c>
      <c r="D18" s="107">
        <v>45777</v>
      </c>
      <c r="E18" s="107">
        <v>45784</v>
      </c>
      <c r="F18" s="107">
        <v>45805</v>
      </c>
      <c r="G18" s="107">
        <f t="shared" si="1"/>
        <v>45812</v>
      </c>
      <c r="H18" s="107">
        <f t="shared" si="0"/>
        <v>45812</v>
      </c>
      <c r="I18" s="107">
        <f t="shared" si="2"/>
        <v>45813</v>
      </c>
      <c r="J18" s="107">
        <f>(E18+30)</f>
        <v>45814</v>
      </c>
      <c r="K18" s="108">
        <f t="shared" si="3"/>
        <v>45835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8" t="s">
        <v>38</v>
      </c>
      <c r="C20" s="208"/>
      <c r="D20" s="208"/>
      <c r="E20" s="208"/>
      <c r="F20" s="208"/>
      <c r="G20" s="208"/>
      <c r="H20" s="11"/>
      <c r="I20" s="11"/>
      <c r="J20" s="11"/>
      <c r="K20" s="11"/>
    </row>
    <row r="21" spans="1:14" ht="18.600000000000001" thickBot="1" x14ac:dyDescent="0.3">
      <c r="B21" s="193" t="s">
        <v>3</v>
      </c>
      <c r="C21" s="195" t="s">
        <v>4</v>
      </c>
      <c r="D21" s="89" t="s">
        <v>46</v>
      </c>
      <c r="E21" s="200" t="s">
        <v>36</v>
      </c>
      <c r="F21" s="200" t="s">
        <v>37</v>
      </c>
      <c r="G21" s="187" t="s">
        <v>9</v>
      </c>
      <c r="H21" s="11"/>
      <c r="I21" s="11"/>
      <c r="J21" s="11"/>
      <c r="K21" s="11"/>
    </row>
    <row r="22" spans="1:14" ht="18.600000000000001" thickBot="1" x14ac:dyDescent="0.3">
      <c r="B22" s="228"/>
      <c r="C22" s="229"/>
      <c r="D22" s="92" t="s">
        <v>47</v>
      </c>
      <c r="E22" s="230"/>
      <c r="F22" s="230"/>
      <c r="G22" s="231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117</v>
      </c>
      <c r="D23" s="122">
        <f>E23-7</f>
        <v>45729</v>
      </c>
      <c r="E23" s="122">
        <v>45736</v>
      </c>
      <c r="F23" s="122">
        <v>45743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129</v>
      </c>
      <c r="D24" s="122">
        <f>E24-7</f>
        <v>45744</v>
      </c>
      <c r="E24" s="122">
        <v>45751</v>
      </c>
      <c r="F24" s="122">
        <v>45758</v>
      </c>
      <c r="G24" s="113">
        <v>45777</v>
      </c>
      <c r="H24" s="173"/>
      <c r="I24" s="11"/>
      <c r="J24" s="11"/>
      <c r="K24" s="11"/>
    </row>
    <row r="25" spans="1:14" ht="19.5" customHeight="1" thickBot="1" x14ac:dyDescent="0.4">
      <c r="B25" s="114" t="s">
        <v>126</v>
      </c>
      <c r="C25" s="115" t="s">
        <v>127</v>
      </c>
      <c r="D25" s="122">
        <f>E25-7</f>
        <v>45751</v>
      </c>
      <c r="E25" s="116">
        <v>45758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1"/>
      <c r="C27" s="191"/>
      <c r="D27" s="191"/>
      <c r="E27" s="191"/>
      <c r="F27" s="191"/>
      <c r="G27" s="191"/>
      <c r="H27" s="191"/>
      <c r="I27" s="24"/>
      <c r="J27" s="11"/>
      <c r="K27" s="8"/>
    </row>
    <row r="28" spans="1:14" ht="31.2" thickBot="1" x14ac:dyDescent="0.6">
      <c r="B28" s="208" t="s">
        <v>14</v>
      </c>
      <c r="C28" s="208"/>
      <c r="D28" s="208"/>
      <c r="E28" s="208"/>
      <c r="F28" s="208"/>
      <c r="G28" s="208"/>
      <c r="H28" s="208"/>
      <c r="I28" s="208"/>
      <c r="J28" s="208"/>
      <c r="K28" s="11"/>
    </row>
    <row r="29" spans="1:14" ht="12.75" customHeight="1" thickBot="1" x14ac:dyDescent="0.35">
      <c r="B29" s="193" t="s">
        <v>3</v>
      </c>
      <c r="C29" s="195" t="s">
        <v>4</v>
      </c>
      <c r="D29" s="89" t="s">
        <v>46</v>
      </c>
      <c r="E29" s="200" t="s">
        <v>36</v>
      </c>
      <c r="F29" s="200" t="s">
        <v>37</v>
      </c>
      <c r="G29" s="202" t="s">
        <v>15</v>
      </c>
      <c r="H29" s="200" t="s">
        <v>53</v>
      </c>
      <c r="I29" s="233" t="s">
        <v>39</v>
      </c>
      <c r="J29" s="233" t="s">
        <v>16</v>
      </c>
      <c r="K29" s="236" t="s">
        <v>17</v>
      </c>
      <c r="L29" s="8"/>
    </row>
    <row r="30" spans="1:14" ht="25.5" customHeight="1" thickBot="1" x14ac:dyDescent="0.35">
      <c r="B30" s="228"/>
      <c r="C30" s="229"/>
      <c r="D30" s="92" t="s">
        <v>47</v>
      </c>
      <c r="E30" s="230"/>
      <c r="F30" s="230"/>
      <c r="G30" s="232"/>
      <c r="H30" s="230"/>
      <c r="I30" s="234"/>
      <c r="J30" s="234"/>
      <c r="K30" s="237"/>
      <c r="L30" s="8"/>
    </row>
    <row r="31" spans="1:14" s="126" customFormat="1" ht="19.5" customHeight="1" x14ac:dyDescent="0.35">
      <c r="A31" s="128"/>
      <c r="B31" s="22" t="s">
        <v>77</v>
      </c>
      <c r="C31" s="87" t="s">
        <v>114</v>
      </c>
      <c r="D31" s="88">
        <f t="shared" ref="D31:D36" si="4">E31-7</f>
        <v>45730</v>
      </c>
      <c r="E31" s="34">
        <v>45737</v>
      </c>
      <c r="F31" s="34">
        <v>45744</v>
      </c>
      <c r="G31" s="34">
        <v>45758</v>
      </c>
      <c r="H31" s="34">
        <f t="shared" ref="H31" si="5">F31+22</f>
        <v>45766</v>
      </c>
      <c r="I31" s="34">
        <f t="shared" ref="I31" si="6">F31+27</f>
        <v>45771</v>
      </c>
      <c r="J31" s="34">
        <f t="shared" ref="J31" si="7">F31+25</f>
        <v>45769</v>
      </c>
      <c r="K31" s="31">
        <f t="shared" ref="K31" si="8">F31+28</f>
        <v>45772</v>
      </c>
      <c r="L31" s="127"/>
    </row>
    <row r="32" spans="1:14" ht="19.5" customHeight="1" x14ac:dyDescent="0.35">
      <c r="A32" s="74"/>
      <c r="B32" s="22" t="s">
        <v>55</v>
      </c>
      <c r="C32" s="87" t="s">
        <v>103</v>
      </c>
      <c r="D32" s="88">
        <f t="shared" si="4"/>
        <v>45740</v>
      </c>
      <c r="E32" s="34">
        <v>45747</v>
      </c>
      <c r="F32" s="34">
        <v>45752</v>
      </c>
      <c r="G32" s="34">
        <v>45763</v>
      </c>
      <c r="H32" s="34">
        <f t="shared" ref="H32:H36" si="9">F32+22</f>
        <v>45774</v>
      </c>
      <c r="I32" s="34">
        <f t="shared" ref="I32:I36" si="10">F32+27</f>
        <v>45779</v>
      </c>
      <c r="J32" s="34">
        <f t="shared" ref="J32:J36" si="11">F32+25</f>
        <v>45777</v>
      </c>
      <c r="K32" s="31">
        <f t="shared" ref="K32:K36" si="12">F32+28</f>
        <v>45780</v>
      </c>
    </row>
    <row r="33" spans="1:11" ht="19.5" customHeight="1" x14ac:dyDescent="0.35">
      <c r="A33" s="74"/>
      <c r="B33" s="22" t="s">
        <v>71</v>
      </c>
      <c r="C33" s="87" t="s">
        <v>124</v>
      </c>
      <c r="D33" s="88">
        <f t="shared" si="4"/>
        <v>45747</v>
      </c>
      <c r="E33" s="34">
        <v>45754</v>
      </c>
      <c r="F33" s="34">
        <v>45759</v>
      </c>
      <c r="G33" s="34">
        <v>45772</v>
      </c>
      <c r="H33" s="34">
        <f t="shared" si="9"/>
        <v>45781</v>
      </c>
      <c r="I33" s="34">
        <f t="shared" si="10"/>
        <v>45786</v>
      </c>
      <c r="J33" s="34">
        <f t="shared" si="11"/>
        <v>45784</v>
      </c>
      <c r="K33" s="31">
        <f t="shared" si="12"/>
        <v>45787</v>
      </c>
    </row>
    <row r="34" spans="1:11" ht="19.5" customHeight="1" x14ac:dyDescent="0.35">
      <c r="A34" s="74"/>
      <c r="B34" s="22" t="s">
        <v>108</v>
      </c>
      <c r="C34" s="87" t="s">
        <v>128</v>
      </c>
      <c r="D34" s="88">
        <f t="shared" si="4"/>
        <v>45751</v>
      </c>
      <c r="E34" s="34">
        <v>45758</v>
      </c>
      <c r="F34" s="34">
        <v>45765</v>
      </c>
      <c r="G34" s="34">
        <v>45779</v>
      </c>
      <c r="H34" s="34">
        <f t="shared" si="9"/>
        <v>45787</v>
      </c>
      <c r="I34" s="34">
        <f t="shared" si="10"/>
        <v>45792</v>
      </c>
      <c r="J34" s="34">
        <f t="shared" si="11"/>
        <v>45790</v>
      </c>
      <c r="K34" s="31">
        <f t="shared" si="12"/>
        <v>45793</v>
      </c>
    </row>
    <row r="35" spans="1:11" ht="19.5" customHeight="1" x14ac:dyDescent="0.35">
      <c r="A35" s="74"/>
      <c r="B35" s="22" t="s">
        <v>51</v>
      </c>
      <c r="C35" s="87" t="s">
        <v>136</v>
      </c>
      <c r="D35" s="88">
        <f t="shared" si="4"/>
        <v>45755</v>
      </c>
      <c r="E35" s="34">
        <v>45762</v>
      </c>
      <c r="F35" s="34">
        <v>45772</v>
      </c>
      <c r="G35" s="34">
        <v>45786</v>
      </c>
      <c r="H35" s="34">
        <f t="shared" si="9"/>
        <v>45794</v>
      </c>
      <c r="I35" s="34">
        <f t="shared" si="10"/>
        <v>45799</v>
      </c>
      <c r="J35" s="34">
        <f t="shared" si="11"/>
        <v>45797</v>
      </c>
      <c r="K35" s="31">
        <f t="shared" si="12"/>
        <v>45800</v>
      </c>
    </row>
    <row r="36" spans="1:11" ht="19.5" customHeight="1" thickBot="1" x14ac:dyDescent="0.4">
      <c r="A36" s="74"/>
      <c r="B36" s="23" t="s">
        <v>77</v>
      </c>
      <c r="C36" s="18" t="s">
        <v>144</v>
      </c>
      <c r="D36" s="19">
        <f t="shared" si="4"/>
        <v>45764</v>
      </c>
      <c r="E36" s="29">
        <v>45771</v>
      </c>
      <c r="F36" s="29">
        <v>45779</v>
      </c>
      <c r="G36" s="29">
        <v>45793</v>
      </c>
      <c r="H36" s="29">
        <f t="shared" si="9"/>
        <v>45801</v>
      </c>
      <c r="I36" s="29">
        <f t="shared" si="10"/>
        <v>45806</v>
      </c>
      <c r="J36" s="29">
        <f t="shared" si="11"/>
        <v>45804</v>
      </c>
      <c r="K36" s="32">
        <f t="shared" si="12"/>
        <v>45807</v>
      </c>
    </row>
    <row r="37" spans="1:11" ht="18" x14ac:dyDescent="0.35">
      <c r="B37" s="210"/>
      <c r="C37" s="235"/>
      <c r="D37" s="91"/>
      <c r="E37" s="215"/>
      <c r="F37" s="215"/>
      <c r="G37" s="215"/>
      <c r="H37" s="25"/>
      <c r="I37" s="8"/>
      <c r="J37" s="11"/>
      <c r="K37" s="8"/>
    </row>
    <row r="38" spans="1:11" ht="18" x14ac:dyDescent="0.35">
      <c r="B38" s="210"/>
      <c r="C38" s="235"/>
      <c r="D38" s="90"/>
      <c r="E38" s="215"/>
      <c r="F38" s="215"/>
      <c r="G38" s="215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2" t="s">
        <v>66</v>
      </c>
      <c r="C50" s="192"/>
      <c r="D50" s="192"/>
      <c r="E50" s="192"/>
      <c r="F50" s="192"/>
      <c r="G50" s="192"/>
      <c r="H50" s="192"/>
      <c r="I50" s="192"/>
      <c r="J50" s="192"/>
      <c r="K50" s="8"/>
    </row>
    <row r="51" spans="2:11" ht="18" customHeight="1" thickBot="1" x14ac:dyDescent="0.35">
      <c r="B51" s="193" t="s">
        <v>3</v>
      </c>
      <c r="C51" s="195" t="s">
        <v>4</v>
      </c>
      <c r="D51" s="89" t="s">
        <v>46</v>
      </c>
      <c r="E51" s="200" t="s">
        <v>36</v>
      </c>
      <c r="F51" s="200" t="s">
        <v>37</v>
      </c>
      <c r="G51" s="200" t="s">
        <v>15</v>
      </c>
      <c r="H51" s="200" t="s">
        <v>18</v>
      </c>
      <c r="I51" s="187" t="s">
        <v>60</v>
      </c>
      <c r="J51" s="187" t="s">
        <v>61</v>
      </c>
      <c r="K51" s="8"/>
    </row>
    <row r="52" spans="2:11" ht="38.25" customHeight="1" thickBot="1" x14ac:dyDescent="0.35">
      <c r="B52" s="238"/>
      <c r="C52" s="239"/>
      <c r="D52" s="102" t="s">
        <v>47</v>
      </c>
      <c r="E52" s="197"/>
      <c r="F52" s="197"/>
      <c r="G52" s="197"/>
      <c r="H52" s="197"/>
      <c r="I52" s="188"/>
      <c r="J52" s="188"/>
      <c r="K52" s="8"/>
    </row>
    <row r="53" spans="2:11" ht="19.5" customHeight="1" x14ac:dyDescent="0.35">
      <c r="B53" s="131" t="str">
        <f t="shared" ref="B53:G55" si="13">B31</f>
        <v>OOCL HOUSTON</v>
      </c>
      <c r="C53" s="132" t="str">
        <f t="shared" si="13"/>
        <v>206N</v>
      </c>
      <c r="D53" s="84">
        <f>D31</f>
        <v>45730</v>
      </c>
      <c r="E53" s="67">
        <f t="shared" si="13"/>
        <v>45737</v>
      </c>
      <c r="F53" s="67">
        <f>F31</f>
        <v>45744</v>
      </c>
      <c r="G53" s="67">
        <f t="shared" si="13"/>
        <v>45758</v>
      </c>
      <c r="H53" s="67">
        <f>F53+31</f>
        <v>45775</v>
      </c>
      <c r="I53" s="67">
        <f>F53+28</f>
        <v>45772</v>
      </c>
      <c r="J53" s="31">
        <f>G53+28</f>
        <v>45786</v>
      </c>
      <c r="K53" s="8"/>
    </row>
    <row r="54" spans="2:11" ht="19.5" customHeight="1" x14ac:dyDescent="0.35">
      <c r="B54" s="22" t="str">
        <f t="shared" si="13"/>
        <v>KOTA LUMAYAN</v>
      </c>
      <c r="C54" s="87" t="str">
        <f t="shared" si="13"/>
        <v>178N</v>
      </c>
      <c r="D54" s="88">
        <f>D32</f>
        <v>45740</v>
      </c>
      <c r="E54" s="34">
        <f t="shared" si="13"/>
        <v>45747</v>
      </c>
      <c r="F54" s="34">
        <f t="shared" si="13"/>
        <v>45752</v>
      </c>
      <c r="G54" s="34">
        <f t="shared" si="13"/>
        <v>45763</v>
      </c>
      <c r="H54" s="34">
        <f>F54+31</f>
        <v>45783</v>
      </c>
      <c r="I54" s="34">
        <f t="shared" ref="I54:J56" si="14">F54+28</f>
        <v>45780</v>
      </c>
      <c r="J54" s="31">
        <f t="shared" si="14"/>
        <v>45791</v>
      </c>
      <c r="K54" s="8"/>
    </row>
    <row r="55" spans="2:11" ht="19.5" customHeight="1" x14ac:dyDescent="0.35">
      <c r="B55" s="22" t="str">
        <f t="shared" si="13"/>
        <v>OOCL BRISBANE</v>
      </c>
      <c r="C55" s="87" t="str">
        <f t="shared" si="13"/>
        <v>238N</v>
      </c>
      <c r="D55" s="88">
        <f>D33</f>
        <v>45747</v>
      </c>
      <c r="E55" s="34">
        <f t="shared" si="13"/>
        <v>45754</v>
      </c>
      <c r="F55" s="34">
        <f t="shared" si="13"/>
        <v>45759</v>
      </c>
      <c r="G55" s="34">
        <f t="shared" si="13"/>
        <v>45772</v>
      </c>
      <c r="H55" s="34">
        <f>F55+31</f>
        <v>45790</v>
      </c>
      <c r="I55" s="34">
        <f t="shared" si="14"/>
        <v>45787</v>
      </c>
      <c r="J55" s="31">
        <f t="shared" si="14"/>
        <v>45800</v>
      </c>
      <c r="K55" s="8"/>
    </row>
    <row r="56" spans="2:11" ht="19.5" customHeight="1" thickBot="1" x14ac:dyDescent="0.4">
      <c r="B56" s="23" t="str">
        <f>B35</f>
        <v>KOTA LARIS</v>
      </c>
      <c r="C56" s="18" t="str">
        <f>C34</f>
        <v>200N</v>
      </c>
      <c r="D56" s="19">
        <f>D34</f>
        <v>45751</v>
      </c>
      <c r="E56" s="29">
        <f>E34</f>
        <v>45758</v>
      </c>
      <c r="F56" s="29">
        <f>F34</f>
        <v>45765</v>
      </c>
      <c r="G56" s="29">
        <f>G34</f>
        <v>45779</v>
      </c>
      <c r="H56" s="29">
        <f t="shared" ref="H56" si="15">F56+31</f>
        <v>45796</v>
      </c>
      <c r="I56" s="29">
        <f t="shared" si="14"/>
        <v>45793</v>
      </c>
      <c r="J56" s="32">
        <f t="shared" si="14"/>
        <v>45807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2" t="s">
        <v>19</v>
      </c>
      <c r="C59" s="192"/>
      <c r="D59" s="192"/>
      <c r="E59" s="192"/>
      <c r="F59" s="192"/>
      <c r="G59" s="192"/>
      <c r="H59" s="192"/>
      <c r="I59" s="192"/>
      <c r="J59" s="192"/>
      <c r="K59" s="8"/>
    </row>
    <row r="60" spans="2:11" ht="18" customHeight="1" thickBot="1" x14ac:dyDescent="0.35">
      <c r="B60" s="193" t="s">
        <v>3</v>
      </c>
      <c r="C60" s="195" t="s">
        <v>4</v>
      </c>
      <c r="D60" s="89" t="s">
        <v>46</v>
      </c>
      <c r="E60" s="200" t="s">
        <v>36</v>
      </c>
      <c r="F60" s="200" t="s">
        <v>37</v>
      </c>
      <c r="G60" s="200" t="s">
        <v>15</v>
      </c>
      <c r="H60" s="205" t="s">
        <v>64</v>
      </c>
      <c r="I60" s="187" t="s">
        <v>63</v>
      </c>
      <c r="J60" s="236" t="s">
        <v>22</v>
      </c>
      <c r="K60" s="8"/>
    </row>
    <row r="61" spans="2:11" ht="18" customHeight="1" thickBot="1" x14ac:dyDescent="0.35">
      <c r="B61" s="228"/>
      <c r="C61" s="229"/>
      <c r="D61" s="92" t="s">
        <v>47</v>
      </c>
      <c r="E61" s="230"/>
      <c r="F61" s="230"/>
      <c r="G61" s="230"/>
      <c r="H61" s="206"/>
      <c r="I61" s="188"/>
      <c r="J61" s="237"/>
      <c r="K61" s="8"/>
    </row>
    <row r="62" spans="2:11" ht="19.5" customHeight="1" x14ac:dyDescent="0.35">
      <c r="B62" s="22" t="str">
        <f t="shared" ref="B62:G65" si="16">B31</f>
        <v>OOCL HOUSTON</v>
      </c>
      <c r="C62" s="87" t="str">
        <f t="shared" si="16"/>
        <v>206N</v>
      </c>
      <c r="D62" s="88">
        <f t="shared" si="16"/>
        <v>45730</v>
      </c>
      <c r="E62" s="34">
        <f t="shared" si="16"/>
        <v>45737</v>
      </c>
      <c r="F62" s="34">
        <f t="shared" si="16"/>
        <v>45744</v>
      </c>
      <c r="G62" s="34">
        <f t="shared" si="16"/>
        <v>45758</v>
      </c>
      <c r="H62" s="34">
        <f>F62+48</f>
        <v>45792</v>
      </c>
      <c r="I62" s="67">
        <f>F62+48</f>
        <v>45792</v>
      </c>
      <c r="J62" s="31">
        <f>F62+45</f>
        <v>45789</v>
      </c>
      <c r="K62" s="8"/>
    </row>
    <row r="63" spans="2:11" ht="19.5" customHeight="1" x14ac:dyDescent="0.35">
      <c r="B63" s="22" t="str">
        <f t="shared" si="16"/>
        <v>KOTA LUMAYAN</v>
      </c>
      <c r="C63" s="87" t="str">
        <f t="shared" si="16"/>
        <v>178N</v>
      </c>
      <c r="D63" s="88">
        <f>D32</f>
        <v>45740</v>
      </c>
      <c r="E63" s="34">
        <f t="shared" si="16"/>
        <v>45747</v>
      </c>
      <c r="F63" s="34">
        <f t="shared" si="16"/>
        <v>45752</v>
      </c>
      <c r="G63" s="34">
        <f t="shared" si="16"/>
        <v>45763</v>
      </c>
      <c r="H63" s="34">
        <f t="shared" ref="H63:H65" si="17">F63+48</f>
        <v>45800</v>
      </c>
      <c r="I63" s="34">
        <f t="shared" ref="I63:I65" si="18">F63+48</f>
        <v>45800</v>
      </c>
      <c r="J63" s="31">
        <f t="shared" ref="J63:J65" si="19">F63+45</f>
        <v>45797</v>
      </c>
      <c r="K63" s="8"/>
    </row>
    <row r="64" spans="2:11" ht="19.5" customHeight="1" x14ac:dyDescent="0.35">
      <c r="B64" s="22" t="str">
        <f t="shared" si="16"/>
        <v>OOCL BRISBANE</v>
      </c>
      <c r="C64" s="87" t="str">
        <f t="shared" si="16"/>
        <v>238N</v>
      </c>
      <c r="D64" s="88">
        <f t="shared" si="16"/>
        <v>45747</v>
      </c>
      <c r="E64" s="34">
        <f t="shared" si="16"/>
        <v>45754</v>
      </c>
      <c r="F64" s="34">
        <f t="shared" si="16"/>
        <v>45759</v>
      </c>
      <c r="G64" s="34">
        <f t="shared" si="16"/>
        <v>45772</v>
      </c>
      <c r="H64" s="34">
        <f t="shared" si="17"/>
        <v>45807</v>
      </c>
      <c r="I64" s="34">
        <f t="shared" si="18"/>
        <v>45807</v>
      </c>
      <c r="J64" s="31">
        <f t="shared" si="19"/>
        <v>45804</v>
      </c>
      <c r="K64" s="8"/>
    </row>
    <row r="65" spans="2:11" ht="19.5" customHeight="1" thickBot="1" x14ac:dyDescent="0.4">
      <c r="B65" s="23" t="str">
        <f t="shared" si="16"/>
        <v>OOCL YOKOHAMA</v>
      </c>
      <c r="C65" s="18" t="str">
        <f t="shared" si="16"/>
        <v>200N</v>
      </c>
      <c r="D65" s="19">
        <f t="shared" si="16"/>
        <v>45751</v>
      </c>
      <c r="E65" s="29">
        <f t="shared" si="16"/>
        <v>45758</v>
      </c>
      <c r="F65" s="29">
        <f t="shared" si="16"/>
        <v>45765</v>
      </c>
      <c r="G65" s="29">
        <f t="shared" si="16"/>
        <v>45779</v>
      </c>
      <c r="H65" s="29">
        <f t="shared" si="17"/>
        <v>45813</v>
      </c>
      <c r="I65" s="29">
        <f t="shared" si="18"/>
        <v>45813</v>
      </c>
      <c r="J65" s="32">
        <f t="shared" si="19"/>
        <v>45810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2" t="s">
        <v>23</v>
      </c>
      <c r="C67" s="192"/>
      <c r="D67" s="192"/>
      <c r="E67" s="192"/>
      <c r="F67" s="192"/>
      <c r="G67" s="192"/>
      <c r="H67" s="192"/>
      <c r="I67" s="192"/>
      <c r="J67" s="192"/>
      <c r="K67" s="8"/>
    </row>
    <row r="68" spans="2:11" ht="20.25" customHeight="1" thickBot="1" x14ac:dyDescent="0.35">
      <c r="B68" s="193" t="s">
        <v>3</v>
      </c>
      <c r="C68" s="242" t="s">
        <v>4</v>
      </c>
      <c r="D68" s="98" t="s">
        <v>46</v>
      </c>
      <c r="E68" s="233" t="s">
        <v>36</v>
      </c>
      <c r="F68" s="233" t="s">
        <v>37</v>
      </c>
      <c r="G68" s="200" t="s">
        <v>15</v>
      </c>
      <c r="H68" s="200" t="s">
        <v>24</v>
      </c>
      <c r="I68" s="233" t="s">
        <v>25</v>
      </c>
      <c r="J68" s="185" t="s">
        <v>62</v>
      </c>
      <c r="K68" s="8"/>
    </row>
    <row r="69" spans="2:11" ht="20.25" customHeight="1" thickBot="1" x14ac:dyDescent="0.35">
      <c r="B69" s="228"/>
      <c r="C69" s="243"/>
      <c r="D69" s="99" t="s">
        <v>47</v>
      </c>
      <c r="E69" s="234"/>
      <c r="F69" s="234"/>
      <c r="G69" s="230"/>
      <c r="H69" s="230"/>
      <c r="I69" s="234"/>
      <c r="J69" s="186"/>
      <c r="K69" s="8"/>
    </row>
    <row r="70" spans="2:11" ht="19.5" customHeight="1" x14ac:dyDescent="0.35">
      <c r="B70" s="22" t="str">
        <f t="shared" ref="B70:G73" si="20">B31</f>
        <v>OOCL HOUSTON</v>
      </c>
      <c r="C70" s="87" t="str">
        <f t="shared" si="20"/>
        <v>206N</v>
      </c>
      <c r="D70" s="88">
        <f t="shared" si="20"/>
        <v>45730</v>
      </c>
      <c r="E70" s="34">
        <f t="shared" si="20"/>
        <v>45737</v>
      </c>
      <c r="F70" s="34">
        <f t="shared" si="20"/>
        <v>45744</v>
      </c>
      <c r="G70" s="67">
        <f t="shared" si="20"/>
        <v>45758</v>
      </c>
      <c r="H70" s="67">
        <f>F70+45</f>
        <v>45789</v>
      </c>
      <c r="I70" s="67">
        <f>F70+48</f>
        <v>45792</v>
      </c>
      <c r="J70" s="31">
        <f>F70+51</f>
        <v>45795</v>
      </c>
      <c r="K70" s="8"/>
    </row>
    <row r="71" spans="2:11" ht="19.5" customHeight="1" x14ac:dyDescent="0.35">
      <c r="B71" s="22" t="str">
        <f t="shared" si="20"/>
        <v>KOTA LUMAYAN</v>
      </c>
      <c r="C71" s="87" t="str">
        <f t="shared" si="20"/>
        <v>178N</v>
      </c>
      <c r="D71" s="88">
        <f t="shared" si="20"/>
        <v>45740</v>
      </c>
      <c r="E71" s="34">
        <f t="shared" si="20"/>
        <v>45747</v>
      </c>
      <c r="F71" s="34">
        <f t="shared" si="20"/>
        <v>45752</v>
      </c>
      <c r="G71" s="34">
        <f t="shared" si="20"/>
        <v>45763</v>
      </c>
      <c r="H71" s="34">
        <f t="shared" ref="H71:H73" si="21">F71+45</f>
        <v>45797</v>
      </c>
      <c r="I71" s="34">
        <f t="shared" ref="I71:I73" si="22">F71+48</f>
        <v>45800</v>
      </c>
      <c r="J71" s="31">
        <f>F71+51</f>
        <v>45803</v>
      </c>
      <c r="K71" s="8"/>
    </row>
    <row r="72" spans="2:11" ht="19.5" customHeight="1" x14ac:dyDescent="0.35">
      <c r="B72" s="22" t="str">
        <f t="shared" si="20"/>
        <v>OOCL BRISBANE</v>
      </c>
      <c r="C72" s="87" t="str">
        <f t="shared" si="20"/>
        <v>238N</v>
      </c>
      <c r="D72" s="88">
        <f t="shared" si="20"/>
        <v>45747</v>
      </c>
      <c r="E72" s="34">
        <f t="shared" si="20"/>
        <v>45754</v>
      </c>
      <c r="F72" s="34">
        <f t="shared" si="20"/>
        <v>45759</v>
      </c>
      <c r="G72" s="34">
        <f t="shared" si="20"/>
        <v>45772</v>
      </c>
      <c r="H72" s="34">
        <f t="shared" si="21"/>
        <v>45804</v>
      </c>
      <c r="I72" s="34">
        <f t="shared" si="22"/>
        <v>45807</v>
      </c>
      <c r="J72" s="31">
        <f>F72+51</f>
        <v>45810</v>
      </c>
      <c r="K72" s="8"/>
    </row>
    <row r="73" spans="2:11" ht="19.5" customHeight="1" thickBot="1" x14ac:dyDescent="0.4">
      <c r="B73" s="23" t="str">
        <f t="shared" si="20"/>
        <v>OOCL YOKOHAMA</v>
      </c>
      <c r="C73" s="18" t="str">
        <f t="shared" si="20"/>
        <v>200N</v>
      </c>
      <c r="D73" s="19">
        <f t="shared" si="20"/>
        <v>45751</v>
      </c>
      <c r="E73" s="29">
        <f t="shared" si="20"/>
        <v>45758</v>
      </c>
      <c r="F73" s="29">
        <f t="shared" si="20"/>
        <v>45765</v>
      </c>
      <c r="G73" s="29">
        <f t="shared" si="20"/>
        <v>45779</v>
      </c>
      <c r="H73" s="29">
        <f t="shared" si="21"/>
        <v>45810</v>
      </c>
      <c r="I73" s="29">
        <f t="shared" si="22"/>
        <v>45813</v>
      </c>
      <c r="J73" s="32">
        <f t="shared" ref="J73" si="23">F73+51</f>
        <v>45816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08" t="s">
        <v>26</v>
      </c>
      <c r="C87" s="208"/>
      <c r="D87" s="208"/>
      <c r="E87" s="208"/>
      <c r="F87" s="208"/>
      <c r="G87" s="208"/>
      <c r="H87" s="208"/>
      <c r="I87" s="208"/>
      <c r="J87" s="11"/>
      <c r="K87" s="8"/>
    </row>
    <row r="88" spans="2:11" ht="12.75" customHeight="1" thickBot="1" x14ac:dyDescent="0.35">
      <c r="B88" s="240" t="s">
        <v>3</v>
      </c>
      <c r="C88" s="195" t="s">
        <v>4</v>
      </c>
      <c r="D88" s="200" t="s">
        <v>36</v>
      </c>
      <c r="E88" s="233" t="s">
        <v>37</v>
      </c>
      <c r="F88" s="233" t="s">
        <v>27</v>
      </c>
      <c r="G88" s="200" t="s">
        <v>90</v>
      </c>
      <c r="H88" s="236" t="s">
        <v>89</v>
      </c>
      <c r="I88" s="8"/>
      <c r="J88" s="8"/>
      <c r="K88" s="8"/>
    </row>
    <row r="89" spans="2:11" ht="44.25" customHeight="1" thickBot="1" x14ac:dyDescent="0.35">
      <c r="B89" s="241"/>
      <c r="C89" s="229"/>
      <c r="D89" s="230"/>
      <c r="E89" s="234"/>
      <c r="F89" s="234"/>
      <c r="G89" s="230"/>
      <c r="H89" s="237"/>
      <c r="I89" s="8"/>
      <c r="J89" s="8"/>
      <c r="K89" s="8"/>
    </row>
    <row r="90" spans="2:11" ht="20.25" customHeight="1" x14ac:dyDescent="0.35">
      <c r="B90" s="82" t="s">
        <v>70</v>
      </c>
      <c r="C90" s="149">
        <v>2505</v>
      </c>
      <c r="D90" s="34">
        <v>45735</v>
      </c>
      <c r="E90" s="34">
        <v>45739</v>
      </c>
      <c r="F90" s="34">
        <v>45748</v>
      </c>
      <c r="G90" s="34">
        <f>F90+7</f>
        <v>45755</v>
      </c>
      <c r="H90" s="31"/>
      <c r="I90" s="8"/>
      <c r="J90" s="8"/>
      <c r="K90" s="8"/>
    </row>
    <row r="91" spans="2:11" ht="20.25" customHeight="1" x14ac:dyDescent="0.35">
      <c r="B91" s="82" t="s">
        <v>79</v>
      </c>
      <c r="C91" s="149">
        <v>2507</v>
      </c>
      <c r="D91" s="34">
        <v>45742</v>
      </c>
      <c r="E91" s="34">
        <v>45746</v>
      </c>
      <c r="F91" s="34">
        <v>45755</v>
      </c>
      <c r="G91" s="34">
        <f>F91+7</f>
        <v>45762</v>
      </c>
      <c r="H91" s="31">
        <f>F91+3</f>
        <v>45758</v>
      </c>
      <c r="I91" s="8"/>
      <c r="J91" s="8"/>
      <c r="K91" s="8"/>
    </row>
    <row r="92" spans="2:11" ht="20.25" customHeight="1" x14ac:dyDescent="0.35">
      <c r="B92" s="82" t="s">
        <v>69</v>
      </c>
      <c r="C92" s="149">
        <v>2507</v>
      </c>
      <c r="D92" s="34">
        <v>45749</v>
      </c>
      <c r="E92" s="34">
        <v>45753</v>
      </c>
      <c r="F92" s="34">
        <v>45762</v>
      </c>
      <c r="G92" s="34">
        <f>F92+7</f>
        <v>45769</v>
      </c>
      <c r="H92" s="31"/>
      <c r="I92" s="8"/>
      <c r="J92" s="8"/>
      <c r="K92" s="8"/>
    </row>
    <row r="93" spans="2:11" ht="20.25" customHeight="1" x14ac:dyDescent="0.35">
      <c r="B93" s="82" t="s">
        <v>98</v>
      </c>
      <c r="C93" s="149">
        <v>2507</v>
      </c>
      <c r="D93" s="34">
        <v>45756</v>
      </c>
      <c r="E93" s="34">
        <v>45760</v>
      </c>
      <c r="F93" s="34">
        <v>45769</v>
      </c>
      <c r="G93" s="34">
        <f>F93+7</f>
        <v>45776</v>
      </c>
      <c r="H93" s="31">
        <f>F93+3</f>
        <v>45772</v>
      </c>
      <c r="I93" s="8"/>
      <c r="J93" s="8"/>
      <c r="K93" s="8"/>
    </row>
    <row r="94" spans="2:11" ht="20.25" customHeight="1" thickBot="1" x14ac:dyDescent="0.4">
      <c r="B94" s="81" t="s">
        <v>70</v>
      </c>
      <c r="C94" s="33">
        <v>2507</v>
      </c>
      <c r="D94" s="29">
        <v>45761</v>
      </c>
      <c r="E94" s="29">
        <v>45767</v>
      </c>
      <c r="F94" s="29">
        <v>45776</v>
      </c>
      <c r="G94" s="29">
        <f>F94+7</f>
        <v>45783</v>
      </c>
      <c r="H94" s="32"/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0"/>
      <c r="G123" s="190"/>
      <c r="H123" s="190"/>
      <c r="I123" s="190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199"/>
      <c r="G125" s="199"/>
      <c r="H125" s="199"/>
      <c r="I125" s="199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199"/>
      <c r="G128" s="199"/>
      <c r="H128" s="199"/>
      <c r="I128" s="199"/>
      <c r="J128" s="7"/>
    </row>
    <row r="129" spans="2:11" ht="18" customHeight="1" x14ac:dyDescent="0.3">
      <c r="B129" s="6"/>
      <c r="C129" s="6"/>
      <c r="D129" s="6"/>
      <c r="E129" s="7"/>
      <c r="F129" s="199"/>
      <c r="G129" s="199"/>
      <c r="H129" s="199"/>
      <c r="I129" s="199"/>
      <c r="J129" s="7"/>
    </row>
    <row r="130" spans="2:11" ht="18" customHeight="1" x14ac:dyDescent="0.3">
      <c r="B130" s="6"/>
      <c r="C130" s="6"/>
      <c r="D130" s="6"/>
      <c r="E130" s="7"/>
      <c r="F130" s="189"/>
      <c r="G130" s="189"/>
      <c r="H130" s="189"/>
      <c r="I130" s="189"/>
      <c r="J130" s="7"/>
    </row>
    <row r="131" spans="2:11" ht="18" customHeight="1" x14ac:dyDescent="0.3">
      <c r="B131" s="6"/>
      <c r="C131" s="6"/>
      <c r="D131" s="6"/>
      <c r="E131" s="7"/>
      <c r="F131" s="189"/>
      <c r="G131" s="189"/>
      <c r="H131" s="189"/>
      <c r="I131" s="189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tabSelected="1"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7" t="s">
        <v>40</v>
      </c>
      <c r="B6" s="207"/>
      <c r="C6" s="207"/>
      <c r="D6" s="207"/>
      <c r="E6" s="207"/>
      <c r="F6" s="207"/>
      <c r="G6" s="207"/>
      <c r="H6" s="207"/>
      <c r="I6" s="207"/>
    </row>
    <row r="7" spans="1:12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2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2" ht="33" customHeight="1" thickBot="1" x14ac:dyDescent="0.6">
      <c r="B9" s="208" t="s">
        <v>2</v>
      </c>
      <c r="C9" s="208"/>
      <c r="D9" s="208"/>
      <c r="E9" s="208"/>
      <c r="F9" s="208"/>
      <c r="G9" s="208"/>
      <c r="H9" s="11"/>
      <c r="I9" s="8"/>
      <c r="J9" s="8"/>
    </row>
    <row r="10" spans="1:12" ht="12.75" customHeight="1" x14ac:dyDescent="0.3">
      <c r="B10" s="193" t="s">
        <v>3</v>
      </c>
      <c r="C10" s="195" t="s">
        <v>4</v>
      </c>
      <c r="D10" s="200" t="s">
        <v>36</v>
      </c>
      <c r="E10" s="200" t="s">
        <v>41</v>
      </c>
      <c r="F10" s="200" t="s">
        <v>7</v>
      </c>
      <c r="G10" s="224" t="s">
        <v>84</v>
      </c>
      <c r="H10" s="224" t="s">
        <v>59</v>
      </c>
      <c r="I10" s="224" t="s">
        <v>86</v>
      </c>
      <c r="J10" s="226" t="s">
        <v>65</v>
      </c>
      <c r="K10" s="248"/>
      <c r="L10" s="9"/>
    </row>
    <row r="11" spans="1:12" ht="25.5" customHeight="1" thickBot="1" x14ac:dyDescent="0.35">
      <c r="B11" s="194"/>
      <c r="C11" s="196"/>
      <c r="D11" s="201"/>
      <c r="E11" s="201"/>
      <c r="F11" s="201"/>
      <c r="G11" s="244"/>
      <c r="H11" s="244"/>
      <c r="I11" s="244"/>
      <c r="J11" s="247"/>
      <c r="K11" s="248"/>
      <c r="L11" s="10"/>
    </row>
    <row r="12" spans="1:12" s="14" customFormat="1" ht="19.5" customHeight="1" x14ac:dyDescent="0.35">
      <c r="A12" s="74"/>
      <c r="B12" s="15" t="s">
        <v>76</v>
      </c>
      <c r="C12" s="87" t="s">
        <v>101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107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106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110</v>
      </c>
      <c r="C15" s="87" t="s">
        <v>111</v>
      </c>
      <c r="D15" s="179">
        <v>45750</v>
      </c>
      <c r="E15" s="179">
        <v>45757</v>
      </c>
      <c r="F15" s="179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116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122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8" t="s">
        <v>38</v>
      </c>
      <c r="C19" s="208"/>
      <c r="D19" s="208"/>
      <c r="E19" s="208"/>
      <c r="F19" s="208"/>
      <c r="G19" s="11"/>
      <c r="H19" s="11"/>
      <c r="I19" s="11"/>
      <c r="J19" s="11"/>
    </row>
    <row r="20" spans="1:12" x14ac:dyDescent="0.25">
      <c r="B20" s="193" t="s">
        <v>3</v>
      </c>
      <c r="C20" s="195" t="s">
        <v>4</v>
      </c>
      <c r="D20" s="202" t="s">
        <v>36</v>
      </c>
      <c r="E20" s="249" t="s">
        <v>41</v>
      </c>
      <c r="F20" s="236" t="s">
        <v>9</v>
      </c>
      <c r="G20" s="245"/>
      <c r="H20" s="11"/>
      <c r="I20" s="11"/>
      <c r="J20" s="11"/>
    </row>
    <row r="21" spans="1:12" ht="18" thickBot="1" x14ac:dyDescent="0.3">
      <c r="B21" s="194"/>
      <c r="C21" s="196"/>
      <c r="D21" s="203"/>
      <c r="E21" s="250"/>
      <c r="F21" s="251"/>
      <c r="G21" s="246"/>
      <c r="H21" s="11"/>
      <c r="I21" s="11"/>
      <c r="J21" s="11"/>
    </row>
    <row r="22" spans="1:12" ht="19.5" customHeight="1" x14ac:dyDescent="0.35">
      <c r="B22" s="26" t="s">
        <v>91</v>
      </c>
      <c r="C22" s="140" t="s">
        <v>105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117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129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2" t="s">
        <v>14</v>
      </c>
      <c r="C26" s="192"/>
      <c r="D26" s="192"/>
      <c r="E26" s="192"/>
      <c r="F26" s="192"/>
      <c r="G26" s="192"/>
      <c r="H26" s="192"/>
      <c r="I26" s="192"/>
      <c r="J26" s="11"/>
    </row>
    <row r="27" spans="1:12" ht="12.75" customHeight="1" thickBot="1" x14ac:dyDescent="0.35">
      <c r="B27" s="238" t="s">
        <v>3</v>
      </c>
      <c r="C27" s="239" t="s">
        <v>4</v>
      </c>
      <c r="D27" s="197" t="s">
        <v>36</v>
      </c>
      <c r="E27" s="197" t="s">
        <v>41</v>
      </c>
      <c r="F27" s="197" t="s">
        <v>15</v>
      </c>
      <c r="G27" s="197" t="s">
        <v>53</v>
      </c>
      <c r="H27" s="200" t="s">
        <v>39</v>
      </c>
      <c r="I27" s="233" t="s">
        <v>16</v>
      </c>
      <c r="J27" s="236" t="s">
        <v>17</v>
      </c>
    </row>
    <row r="28" spans="1:12" ht="25.5" customHeight="1" thickBot="1" x14ac:dyDescent="0.35">
      <c r="B28" s="252"/>
      <c r="C28" s="253"/>
      <c r="D28" s="198"/>
      <c r="E28" s="198"/>
      <c r="F28" s="198"/>
      <c r="G28" s="198"/>
      <c r="H28" s="197"/>
      <c r="I28" s="254"/>
      <c r="J28" s="258"/>
    </row>
    <row r="29" spans="1:12" ht="19.5" customHeight="1" x14ac:dyDescent="0.35">
      <c r="B29" s="15" t="s">
        <v>51</v>
      </c>
      <c r="C29" s="87" t="s">
        <v>104</v>
      </c>
      <c r="D29" s="34">
        <v>45735</v>
      </c>
      <c r="E29" s="179">
        <v>45739</v>
      </c>
      <c r="F29" s="179">
        <v>45751</v>
      </c>
      <c r="G29" s="67">
        <f>E29+22</f>
        <v>45761</v>
      </c>
      <c r="H29" s="67">
        <f>E29+27</f>
        <v>45766</v>
      </c>
      <c r="I29" s="67">
        <f>E29+25</f>
        <v>45764</v>
      </c>
      <c r="J29" s="68">
        <f>E29+28</f>
        <v>45767</v>
      </c>
    </row>
    <row r="30" spans="1:12" ht="19.5" customHeight="1" x14ac:dyDescent="0.35">
      <c r="B30" s="15" t="s">
        <v>77</v>
      </c>
      <c r="C30" s="87" t="s">
        <v>114</v>
      </c>
      <c r="D30" s="34">
        <v>45740</v>
      </c>
      <c r="E30" s="174">
        <v>45746</v>
      </c>
      <c r="F30" s="174">
        <v>45758</v>
      </c>
      <c r="G30" s="34">
        <f>E30+22</f>
        <v>45768</v>
      </c>
      <c r="H30" s="34">
        <f t="shared" ref="H30:H34" si="4">E30+27</f>
        <v>45773</v>
      </c>
      <c r="I30" s="34">
        <f t="shared" ref="I30:I34" si="5">E30+25</f>
        <v>45771</v>
      </c>
      <c r="J30" s="31">
        <f t="shared" ref="J30:J34" si="6">E30+28</f>
        <v>45774</v>
      </c>
    </row>
    <row r="31" spans="1:12" ht="19.5" customHeight="1" x14ac:dyDescent="0.35">
      <c r="B31" s="15" t="s">
        <v>55</v>
      </c>
      <c r="C31" s="87" t="s">
        <v>103</v>
      </c>
      <c r="D31" s="34">
        <v>45749</v>
      </c>
      <c r="E31" s="179">
        <v>45756</v>
      </c>
      <c r="F31" s="179">
        <v>45766</v>
      </c>
      <c r="G31" s="34">
        <f>E31+22</f>
        <v>45778</v>
      </c>
      <c r="H31" s="34">
        <f>E31+27</f>
        <v>45783</v>
      </c>
      <c r="I31" s="34">
        <f>E31+25</f>
        <v>45781</v>
      </c>
      <c r="J31" s="31">
        <f>E31+28</f>
        <v>45784</v>
      </c>
    </row>
    <row r="32" spans="1:12" ht="19.5" customHeight="1" x14ac:dyDescent="0.35">
      <c r="A32" s="10"/>
      <c r="B32" s="15" t="s">
        <v>71</v>
      </c>
      <c r="C32" s="87" t="s">
        <v>124</v>
      </c>
      <c r="D32" s="34">
        <v>45754</v>
      </c>
      <c r="E32" s="174">
        <v>45760</v>
      </c>
      <c r="F32" s="174">
        <v>45772</v>
      </c>
      <c r="G32" s="34">
        <f t="shared" ref="G32:G34" si="7">E32+22</f>
        <v>45782</v>
      </c>
      <c r="H32" s="34">
        <f t="shared" si="4"/>
        <v>45787</v>
      </c>
      <c r="I32" s="34">
        <f t="shared" si="5"/>
        <v>45785</v>
      </c>
      <c r="J32" s="31">
        <f t="shared" si="6"/>
        <v>45788</v>
      </c>
    </row>
    <row r="33" spans="1:11" ht="19.5" customHeight="1" x14ac:dyDescent="0.35">
      <c r="A33" s="10"/>
      <c r="B33" s="15" t="s">
        <v>108</v>
      </c>
      <c r="C33" s="87" t="s">
        <v>128</v>
      </c>
      <c r="D33" s="34">
        <v>45761</v>
      </c>
      <c r="E33" s="183">
        <v>45767</v>
      </c>
      <c r="F33" s="183">
        <v>45779</v>
      </c>
      <c r="G33" s="34">
        <f t="shared" si="7"/>
        <v>45789</v>
      </c>
      <c r="H33" s="34">
        <f t="shared" si="4"/>
        <v>45794</v>
      </c>
      <c r="I33" s="34">
        <f t="shared" si="5"/>
        <v>45792</v>
      </c>
      <c r="J33" s="31">
        <f t="shared" si="6"/>
        <v>45795</v>
      </c>
    </row>
    <row r="34" spans="1:11" ht="19.5" customHeight="1" thickBot="1" x14ac:dyDescent="0.4">
      <c r="B34" s="17" t="s">
        <v>51</v>
      </c>
      <c r="C34" s="18" t="s">
        <v>136</v>
      </c>
      <c r="D34" s="29">
        <v>45768</v>
      </c>
      <c r="E34" s="168">
        <v>45774</v>
      </c>
      <c r="F34" s="168">
        <v>45786</v>
      </c>
      <c r="G34" s="29">
        <f t="shared" si="7"/>
        <v>45796</v>
      </c>
      <c r="H34" s="29">
        <f t="shared" si="4"/>
        <v>45801</v>
      </c>
      <c r="I34" s="29">
        <f t="shared" si="5"/>
        <v>45799</v>
      </c>
      <c r="J34" s="32">
        <f t="shared" si="6"/>
        <v>45802</v>
      </c>
    </row>
    <row r="35" spans="1:11" ht="18" x14ac:dyDescent="0.35">
      <c r="B35" s="210"/>
      <c r="C35" s="235"/>
      <c r="D35" s="215"/>
      <c r="E35" s="215"/>
      <c r="F35" s="215"/>
      <c r="G35" s="25"/>
      <c r="H35" s="8"/>
      <c r="I35" s="11"/>
      <c r="J35" s="8"/>
    </row>
    <row r="36" spans="1:11" ht="18" x14ac:dyDescent="0.35">
      <c r="B36" s="210"/>
      <c r="C36" s="210"/>
      <c r="D36" s="255"/>
      <c r="E36" s="255"/>
      <c r="F36" s="255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2" t="s">
        <v>66</v>
      </c>
      <c r="C47" s="192"/>
      <c r="D47" s="192"/>
      <c r="E47" s="192"/>
      <c r="F47" s="192"/>
      <c r="G47" s="192"/>
      <c r="H47" s="192"/>
      <c r="I47" s="192"/>
      <c r="J47" s="8"/>
      <c r="K47" s="10"/>
    </row>
    <row r="48" spans="1:11" ht="18" customHeight="1" thickBot="1" x14ac:dyDescent="0.35">
      <c r="B48" s="193" t="s">
        <v>3</v>
      </c>
      <c r="C48" s="195" t="s">
        <v>4</v>
      </c>
      <c r="D48" s="200" t="s">
        <v>36</v>
      </c>
      <c r="E48" s="200" t="s">
        <v>41</v>
      </c>
      <c r="F48" s="200" t="s">
        <v>15</v>
      </c>
      <c r="G48" s="200" t="s">
        <v>18</v>
      </c>
      <c r="H48" s="187" t="s">
        <v>60</v>
      </c>
      <c r="I48" s="187" t="s">
        <v>61</v>
      </c>
      <c r="J48" s="8"/>
      <c r="K48" s="10"/>
    </row>
    <row r="49" spans="1:11" ht="18" customHeight="1" thickBot="1" x14ac:dyDescent="0.35">
      <c r="B49" s="194"/>
      <c r="C49" s="196"/>
      <c r="D49" s="201"/>
      <c r="E49" s="201"/>
      <c r="F49" s="201"/>
      <c r="G49" s="197"/>
      <c r="H49" s="188"/>
      <c r="I49" s="188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087N</v>
      </c>
      <c r="D50" s="34">
        <f t="shared" ref="D50:E53" si="9">D29</f>
        <v>45735</v>
      </c>
      <c r="E50" s="34">
        <f t="shared" si="9"/>
        <v>45739</v>
      </c>
      <c r="F50" s="34">
        <v>45602</v>
      </c>
      <c r="G50" s="67">
        <f>E50+31</f>
        <v>45770</v>
      </c>
      <c r="H50" s="67">
        <f>E50+28</f>
        <v>45767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206N</v>
      </c>
      <c r="D51" s="34">
        <f t="shared" si="9"/>
        <v>45740</v>
      </c>
      <c r="E51" s="34">
        <f t="shared" si="9"/>
        <v>45746</v>
      </c>
      <c r="F51" s="34">
        <v>45611</v>
      </c>
      <c r="G51" s="34">
        <f>E51+31</f>
        <v>45777</v>
      </c>
      <c r="H51" s="34">
        <f t="shared" ref="H51:I54" si="10">E51+28</f>
        <v>45774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178N</v>
      </c>
      <c r="D52" s="34">
        <f t="shared" si="9"/>
        <v>45749</v>
      </c>
      <c r="E52" s="34">
        <f t="shared" si="9"/>
        <v>45756</v>
      </c>
      <c r="F52" s="34">
        <v>45618</v>
      </c>
      <c r="G52" s="34">
        <f t="shared" ref="G52" si="11">E52+31</f>
        <v>45787</v>
      </c>
      <c r="H52" s="34">
        <f t="shared" si="10"/>
        <v>45784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238N</v>
      </c>
      <c r="D53" s="34">
        <f t="shared" si="9"/>
        <v>45754</v>
      </c>
      <c r="E53" s="34">
        <f t="shared" si="9"/>
        <v>45760</v>
      </c>
      <c r="F53" s="34">
        <v>45625</v>
      </c>
      <c r="G53" s="34">
        <f>E53+31</f>
        <v>45791</v>
      </c>
      <c r="H53" s="34">
        <f>E53+28</f>
        <v>45788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200N</v>
      </c>
      <c r="D54" s="34">
        <f>D33</f>
        <v>45761</v>
      </c>
      <c r="E54" s="34">
        <f t="shared" ref="E54:E55" si="12">E33</f>
        <v>45767</v>
      </c>
      <c r="F54" s="34">
        <v>45633</v>
      </c>
      <c r="G54" s="34">
        <f>E54+31</f>
        <v>45798</v>
      </c>
      <c r="H54" s="34">
        <f>E54+28</f>
        <v>45795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088N</v>
      </c>
      <c r="D55" s="29">
        <f>D34</f>
        <v>45768</v>
      </c>
      <c r="E55" s="34">
        <f t="shared" si="12"/>
        <v>45774</v>
      </c>
      <c r="F55" s="29">
        <v>45639</v>
      </c>
      <c r="G55" s="29">
        <f>E55+31</f>
        <v>45805</v>
      </c>
      <c r="H55" s="29">
        <f t="shared" ref="H55" si="13">E55+45</f>
        <v>45819</v>
      </c>
      <c r="I55" s="32">
        <f>E55+28</f>
        <v>45802</v>
      </c>
      <c r="J55" s="8"/>
    </row>
    <row r="56" spans="1:11" ht="25.5" customHeight="1" thickBot="1" x14ac:dyDescent="0.6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3">
      <c r="B57" s="193" t="s">
        <v>3</v>
      </c>
      <c r="C57" s="195" t="s">
        <v>4</v>
      </c>
      <c r="D57" s="200" t="s">
        <v>36</v>
      </c>
      <c r="E57" s="200" t="s">
        <v>41</v>
      </c>
      <c r="F57" s="200" t="s">
        <v>15</v>
      </c>
      <c r="G57" s="205" t="s">
        <v>20</v>
      </c>
      <c r="H57" s="187" t="s">
        <v>21</v>
      </c>
      <c r="I57" s="187" t="s">
        <v>22</v>
      </c>
      <c r="J57" s="8"/>
    </row>
    <row r="58" spans="1:11" ht="18" customHeight="1" thickBot="1" x14ac:dyDescent="0.35">
      <c r="B58" s="194"/>
      <c r="C58" s="196"/>
      <c r="D58" s="201"/>
      <c r="E58" s="201"/>
      <c r="F58" s="201"/>
      <c r="G58" s="256"/>
      <c r="H58" s="257"/>
      <c r="I58" s="257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087N</v>
      </c>
      <c r="D59" s="34">
        <f t="shared" si="14"/>
        <v>45735</v>
      </c>
      <c r="E59" s="34">
        <f>E29</f>
        <v>45739</v>
      </c>
      <c r="F59" s="34">
        <f t="shared" si="14"/>
        <v>45751</v>
      </c>
      <c r="G59" s="67">
        <f>E59+48</f>
        <v>45787</v>
      </c>
      <c r="H59" s="67">
        <f>E59+48</f>
        <v>45787</v>
      </c>
      <c r="I59" s="68">
        <f>E59+45</f>
        <v>45784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206N</v>
      </c>
      <c r="D60" s="34">
        <f t="shared" si="14"/>
        <v>45740</v>
      </c>
      <c r="E60" s="34">
        <f>E30</f>
        <v>45746</v>
      </c>
      <c r="F60" s="34">
        <f t="shared" si="14"/>
        <v>45758</v>
      </c>
      <c r="G60" s="34">
        <f t="shared" ref="G60:G63" si="15">E60+48</f>
        <v>45794</v>
      </c>
      <c r="H60" s="34">
        <f t="shared" ref="H60:H63" si="16">E60+48</f>
        <v>45794</v>
      </c>
      <c r="I60" s="31">
        <f t="shared" ref="I60:I63" si="17">E60+45</f>
        <v>45791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178N</v>
      </c>
      <c r="D61" s="34">
        <f>D31</f>
        <v>45749</v>
      </c>
      <c r="E61" s="34">
        <f>E31</f>
        <v>45756</v>
      </c>
      <c r="F61" s="34">
        <f>F31</f>
        <v>45766</v>
      </c>
      <c r="G61" s="34">
        <f t="shared" si="15"/>
        <v>45804</v>
      </c>
      <c r="H61" s="34">
        <f t="shared" si="16"/>
        <v>45804</v>
      </c>
      <c r="I61" s="31">
        <f t="shared" si="17"/>
        <v>45801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238N</v>
      </c>
      <c r="D62" s="34">
        <f t="shared" si="14"/>
        <v>45754</v>
      </c>
      <c r="E62" s="34">
        <f t="shared" si="14"/>
        <v>45760</v>
      </c>
      <c r="F62" s="34">
        <f t="shared" si="14"/>
        <v>45772</v>
      </c>
      <c r="G62" s="34">
        <f t="shared" si="15"/>
        <v>45808</v>
      </c>
      <c r="H62" s="34">
        <f t="shared" si="16"/>
        <v>45808</v>
      </c>
      <c r="I62" s="31">
        <f t="shared" si="17"/>
        <v>45805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200N</v>
      </c>
      <c r="D63" s="34">
        <f t="shared" si="14"/>
        <v>45761</v>
      </c>
      <c r="E63" s="34">
        <f t="shared" si="14"/>
        <v>45767</v>
      </c>
      <c r="F63" s="34">
        <f t="shared" si="14"/>
        <v>45779</v>
      </c>
      <c r="G63" s="34">
        <f t="shared" si="15"/>
        <v>45815</v>
      </c>
      <c r="H63" s="34">
        <f t="shared" si="16"/>
        <v>45815</v>
      </c>
      <c r="I63" s="31">
        <f t="shared" si="17"/>
        <v>45812</v>
      </c>
      <c r="J63" s="8"/>
    </row>
    <row r="64" spans="1:11" ht="24.75" customHeight="1" thickBot="1" x14ac:dyDescent="0.6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3">
      <c r="B65" s="193" t="s">
        <v>3</v>
      </c>
      <c r="C65" s="195" t="s">
        <v>4</v>
      </c>
      <c r="D65" s="200" t="s">
        <v>36</v>
      </c>
      <c r="E65" s="200" t="s">
        <v>41</v>
      </c>
      <c r="F65" s="200" t="s">
        <v>15</v>
      </c>
      <c r="G65" s="187" t="s">
        <v>24</v>
      </c>
      <c r="H65" s="187" t="s">
        <v>25</v>
      </c>
      <c r="I65" s="185" t="s">
        <v>62</v>
      </c>
      <c r="J65" s="8"/>
    </row>
    <row r="66" spans="2:10" ht="20.25" customHeight="1" thickBot="1" x14ac:dyDescent="0.35">
      <c r="B66" s="194"/>
      <c r="C66" s="196"/>
      <c r="D66" s="201"/>
      <c r="E66" s="201"/>
      <c r="F66" s="201"/>
      <c r="G66" s="188"/>
      <c r="H66" s="188"/>
      <c r="I66" s="186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087N</v>
      </c>
      <c r="D67" s="34">
        <f t="shared" si="18"/>
        <v>45735</v>
      </c>
      <c r="E67" s="34">
        <f>E29</f>
        <v>45739</v>
      </c>
      <c r="F67" s="34">
        <f t="shared" si="18"/>
        <v>45751</v>
      </c>
      <c r="G67" s="67">
        <f>E67+42</f>
        <v>45781</v>
      </c>
      <c r="H67" s="67">
        <f>E67+51</f>
        <v>45790</v>
      </c>
      <c r="I67" s="31">
        <f>E67+51</f>
        <v>45790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206N</v>
      </c>
      <c r="D68" s="34">
        <f t="shared" si="18"/>
        <v>45740</v>
      </c>
      <c r="E68" s="34">
        <f t="shared" si="18"/>
        <v>45746</v>
      </c>
      <c r="F68" s="34">
        <f t="shared" si="18"/>
        <v>45758</v>
      </c>
      <c r="G68" s="34">
        <f t="shared" ref="G68:G70" si="19">E68+42</f>
        <v>45788</v>
      </c>
      <c r="H68" s="34">
        <f t="shared" ref="H68:H70" si="20">E68+51</f>
        <v>45797</v>
      </c>
      <c r="I68" s="31">
        <f>E68+51</f>
        <v>45797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178N</v>
      </c>
      <c r="D69" s="34">
        <f>D31</f>
        <v>45749</v>
      </c>
      <c r="E69" s="34">
        <f>E31</f>
        <v>45756</v>
      </c>
      <c r="F69" s="34">
        <f>F31</f>
        <v>45766</v>
      </c>
      <c r="G69" s="34">
        <f t="shared" si="19"/>
        <v>45798</v>
      </c>
      <c r="H69" s="34">
        <f t="shared" si="20"/>
        <v>45807</v>
      </c>
      <c r="I69" s="31">
        <f>E69+51</f>
        <v>45807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238N</v>
      </c>
      <c r="D70" s="29">
        <f t="shared" si="18"/>
        <v>45754</v>
      </c>
      <c r="E70" s="29">
        <f t="shared" si="18"/>
        <v>45760</v>
      </c>
      <c r="F70" s="29">
        <f t="shared" si="18"/>
        <v>45772</v>
      </c>
      <c r="G70" s="29">
        <f t="shared" si="19"/>
        <v>45802</v>
      </c>
      <c r="H70" s="29">
        <f t="shared" si="20"/>
        <v>45811</v>
      </c>
      <c r="I70" s="32">
        <f>E70+51</f>
        <v>45811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8" t="s">
        <v>26</v>
      </c>
      <c r="C83" s="208"/>
      <c r="D83" s="208"/>
      <c r="E83" s="208"/>
      <c r="F83" s="208"/>
      <c r="G83" s="208"/>
      <c r="H83" s="208"/>
      <c r="I83" s="11"/>
      <c r="J83" s="11"/>
    </row>
    <row r="84" spans="2:10" ht="12.75" customHeight="1" x14ac:dyDescent="0.3">
      <c r="B84" s="193" t="s">
        <v>3</v>
      </c>
      <c r="C84" s="195" t="s">
        <v>4</v>
      </c>
      <c r="D84" s="200" t="s">
        <v>36</v>
      </c>
      <c r="E84" s="200" t="s">
        <v>41</v>
      </c>
      <c r="F84" s="202" t="s">
        <v>27</v>
      </c>
      <c r="G84" s="249" t="s">
        <v>90</v>
      </c>
      <c r="H84" s="8"/>
      <c r="I84" s="8"/>
      <c r="J84" s="3"/>
    </row>
    <row r="85" spans="2:10" ht="44.25" customHeight="1" thickBot="1" x14ac:dyDescent="0.35">
      <c r="B85" s="194"/>
      <c r="C85" s="196"/>
      <c r="D85" s="201"/>
      <c r="E85" s="201"/>
      <c r="F85" s="203"/>
      <c r="G85" s="259"/>
      <c r="H85" s="8"/>
      <c r="I85" s="8"/>
      <c r="J85" s="10"/>
    </row>
    <row r="86" spans="2:10" ht="20.25" customHeight="1" x14ac:dyDescent="0.35">
      <c r="B86" s="26" t="s">
        <v>56</v>
      </c>
      <c r="C86" s="178" t="s">
        <v>125</v>
      </c>
      <c r="D86" s="34">
        <v>45736</v>
      </c>
      <c r="E86" s="34">
        <v>45743</v>
      </c>
      <c r="F86" s="34">
        <f>E86+7</f>
        <v>45750</v>
      </c>
      <c r="G86" s="31">
        <f>F86+7</f>
        <v>45757</v>
      </c>
      <c r="H86" s="8"/>
      <c r="I86" s="156"/>
      <c r="J86" s="10"/>
    </row>
    <row r="87" spans="2:10" ht="20.25" customHeight="1" x14ac:dyDescent="0.35">
      <c r="B87" s="26" t="s">
        <v>78</v>
      </c>
      <c r="C87" s="178" t="s">
        <v>125</v>
      </c>
      <c r="D87" s="34">
        <v>45743</v>
      </c>
      <c r="E87" s="34">
        <v>45750</v>
      </c>
      <c r="F87" s="34">
        <f>E87+7</f>
        <v>45757</v>
      </c>
      <c r="G87" s="31">
        <f t="shared" ref="G87:G89" si="21">F87+7</f>
        <v>45764</v>
      </c>
      <c r="H87" s="8"/>
      <c r="I87" s="8"/>
      <c r="J87" s="10"/>
    </row>
    <row r="88" spans="2:10" ht="20.25" customHeight="1" x14ac:dyDescent="0.35">
      <c r="B88" s="26" t="s">
        <v>56</v>
      </c>
      <c r="C88" s="178" t="s">
        <v>135</v>
      </c>
      <c r="D88" s="34">
        <v>45750</v>
      </c>
      <c r="E88" s="34">
        <v>45757</v>
      </c>
      <c r="F88" s="34">
        <f>E88+7</f>
        <v>45764</v>
      </c>
      <c r="G88" s="31">
        <f t="shared" si="21"/>
        <v>45771</v>
      </c>
      <c r="H88" s="8"/>
      <c r="I88" s="8"/>
      <c r="J88" s="10"/>
    </row>
    <row r="89" spans="2:10" ht="20.25" customHeight="1" thickBot="1" x14ac:dyDescent="0.4">
      <c r="B89" s="27" t="s">
        <v>78</v>
      </c>
      <c r="C89" s="65" t="s">
        <v>135</v>
      </c>
      <c r="D89" s="29">
        <v>45757</v>
      </c>
      <c r="E89" s="29">
        <v>45764</v>
      </c>
      <c r="F89" s="29">
        <f>E89+7</f>
        <v>45771</v>
      </c>
      <c r="G89" s="32">
        <f t="shared" si="21"/>
        <v>45778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89"/>
      <c r="F98" s="189"/>
      <c r="G98" s="189"/>
      <c r="H98" s="189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7" t="s">
        <v>44</v>
      </c>
      <c r="B6" s="207"/>
      <c r="C6" s="207"/>
      <c r="D6" s="207"/>
      <c r="E6" s="207"/>
      <c r="F6" s="207"/>
      <c r="G6" s="207"/>
      <c r="H6" s="207"/>
      <c r="I6" s="207"/>
    </row>
    <row r="7" spans="1:11" s="21" customFormat="1" ht="44.25" customHeight="1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1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1" x14ac:dyDescent="0.25">
      <c r="B9" s="191"/>
      <c r="C9" s="191"/>
      <c r="D9" s="191"/>
      <c r="E9" s="191"/>
      <c r="F9" s="191"/>
      <c r="G9" s="191"/>
      <c r="H9" s="24"/>
      <c r="I9" s="11"/>
      <c r="J9" s="8"/>
    </row>
    <row r="10" spans="1:11" ht="31.2" thickBot="1" x14ac:dyDescent="0.6">
      <c r="B10" s="208" t="s">
        <v>14</v>
      </c>
      <c r="C10" s="208"/>
      <c r="D10" s="208"/>
      <c r="E10" s="208"/>
      <c r="F10" s="208"/>
      <c r="G10" s="208"/>
      <c r="H10" s="208"/>
      <c r="I10" s="208"/>
      <c r="J10" s="8"/>
    </row>
    <row r="11" spans="1:11" ht="12.75" customHeight="1" thickBot="1" x14ac:dyDescent="0.35">
      <c r="B11" s="263" t="s">
        <v>3</v>
      </c>
      <c r="C11" s="265" t="s">
        <v>4</v>
      </c>
      <c r="D11" s="185" t="s">
        <v>36</v>
      </c>
      <c r="E11" s="185" t="s">
        <v>45</v>
      </c>
      <c r="F11" s="236" t="s">
        <v>15</v>
      </c>
      <c r="G11" s="261" t="s">
        <v>53</v>
      </c>
      <c r="H11" s="185" t="s">
        <v>39</v>
      </c>
      <c r="I11" s="185" t="s">
        <v>16</v>
      </c>
      <c r="J11" s="185" t="s">
        <v>17</v>
      </c>
      <c r="K11" s="8"/>
    </row>
    <row r="12" spans="1:11" ht="25.5" customHeight="1" thickBot="1" x14ac:dyDescent="0.35">
      <c r="B12" s="264"/>
      <c r="C12" s="266"/>
      <c r="D12" s="260"/>
      <c r="E12" s="260"/>
      <c r="F12" s="237"/>
      <c r="G12" s="262"/>
      <c r="H12" s="260"/>
      <c r="I12" s="260"/>
      <c r="J12" s="260"/>
      <c r="K12" s="8"/>
    </row>
    <row r="13" spans="1:11" ht="18" x14ac:dyDescent="0.35">
      <c r="B13" s="181" t="s">
        <v>74</v>
      </c>
      <c r="C13" s="109" t="s">
        <v>109</v>
      </c>
      <c r="D13" s="88">
        <v>45740</v>
      </c>
      <c r="E13" s="177">
        <v>45745</v>
      </c>
      <c r="F13" s="180">
        <v>45756</v>
      </c>
      <c r="G13" s="34">
        <f>E13+22</f>
        <v>45767</v>
      </c>
      <c r="H13" s="34">
        <f>E13+25</f>
        <v>45770</v>
      </c>
      <c r="I13" s="34">
        <f>E13+26</f>
        <v>45771</v>
      </c>
      <c r="J13" s="31">
        <f>E13+28</f>
        <v>45773</v>
      </c>
      <c r="K13" s="8"/>
    </row>
    <row r="14" spans="1:11" ht="18" x14ac:dyDescent="0.35">
      <c r="B14" s="181" t="s">
        <v>118</v>
      </c>
      <c r="C14" s="109" t="s">
        <v>119</v>
      </c>
      <c r="D14" s="88">
        <v>45751</v>
      </c>
      <c r="E14" s="180">
        <v>45758</v>
      </c>
      <c r="F14" s="180">
        <v>45768</v>
      </c>
      <c r="G14" s="34">
        <f>E14+22</f>
        <v>45780</v>
      </c>
      <c r="H14" s="34">
        <f>E14+25</f>
        <v>45783</v>
      </c>
      <c r="I14" s="34">
        <f>E14+26</f>
        <v>45784</v>
      </c>
      <c r="J14" s="31">
        <f>E14+28</f>
        <v>45786</v>
      </c>
      <c r="K14" s="8"/>
    </row>
    <row r="15" spans="1:11" ht="18" x14ac:dyDescent="0.35">
      <c r="B15" s="181" t="s">
        <v>92</v>
      </c>
      <c r="C15" s="109" t="s">
        <v>121</v>
      </c>
      <c r="D15" s="88">
        <v>45758</v>
      </c>
      <c r="E15" s="180">
        <v>45767</v>
      </c>
      <c r="F15" s="180">
        <v>45776</v>
      </c>
      <c r="G15" s="34">
        <f>E15+22</f>
        <v>45789</v>
      </c>
      <c r="H15" s="34">
        <f>E15+25</f>
        <v>45792</v>
      </c>
      <c r="I15" s="34">
        <f>E15+26</f>
        <v>45793</v>
      </c>
      <c r="J15" s="31">
        <f>E15+28</f>
        <v>45795</v>
      </c>
      <c r="K15" s="8"/>
    </row>
    <row r="16" spans="1:11" ht="18.600000000000001" thickBot="1" x14ac:dyDescent="0.4">
      <c r="B16" s="78" t="s">
        <v>74</v>
      </c>
      <c r="C16" s="64" t="s">
        <v>138</v>
      </c>
      <c r="D16" s="19">
        <v>45770</v>
      </c>
      <c r="E16" s="171">
        <v>45778</v>
      </c>
      <c r="F16" s="146">
        <v>45788</v>
      </c>
      <c r="G16" s="29">
        <f t="shared" ref="G16" si="0">E16+22</f>
        <v>45800</v>
      </c>
      <c r="H16" s="29">
        <f>E16+25</f>
        <v>45803</v>
      </c>
      <c r="I16" s="29">
        <f t="shared" ref="I16" si="1">E16+26</f>
        <v>45804</v>
      </c>
      <c r="J16" s="32">
        <f t="shared" ref="J16" si="2">E16+28</f>
        <v>45806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2" t="s">
        <v>66</v>
      </c>
      <c r="C18" s="192"/>
      <c r="D18" s="192"/>
      <c r="E18" s="192"/>
      <c r="F18" s="192"/>
      <c r="G18" s="192"/>
      <c r="H18" s="192"/>
      <c r="I18" s="192"/>
      <c r="J18" s="8"/>
      <c r="K18" s="10"/>
    </row>
    <row r="19" spans="1:11" ht="18" customHeight="1" thickBot="1" x14ac:dyDescent="0.35">
      <c r="B19" s="263" t="s">
        <v>3</v>
      </c>
      <c r="C19" s="268" t="s">
        <v>4</v>
      </c>
      <c r="D19" s="270" t="s">
        <v>36</v>
      </c>
      <c r="E19" s="185" t="s">
        <v>45</v>
      </c>
      <c r="F19" s="185" t="s">
        <v>15</v>
      </c>
      <c r="G19" s="233" t="s">
        <v>18</v>
      </c>
      <c r="H19" s="187" t="s">
        <v>60</v>
      </c>
      <c r="I19" s="187" t="s">
        <v>61</v>
      </c>
      <c r="J19" s="8"/>
      <c r="K19" s="10"/>
    </row>
    <row r="20" spans="1:11" ht="18" customHeight="1" thickBot="1" x14ac:dyDescent="0.35">
      <c r="B20" s="267"/>
      <c r="C20" s="274"/>
      <c r="D20" s="271"/>
      <c r="E20" s="186"/>
      <c r="F20" s="186"/>
      <c r="G20" s="234"/>
      <c r="H20" s="188"/>
      <c r="I20" s="188"/>
      <c r="J20" s="8"/>
      <c r="K20" s="10"/>
    </row>
    <row r="21" spans="1:11" ht="20.25" customHeight="1" x14ac:dyDescent="0.35">
      <c r="B21" s="111" t="str">
        <f t="shared" ref="B21:F24" si="3">B13</f>
        <v>JOGELA</v>
      </c>
      <c r="C21" s="83" t="str">
        <f t="shared" si="3"/>
        <v>202N</v>
      </c>
      <c r="D21" s="88">
        <f t="shared" si="3"/>
        <v>45740</v>
      </c>
      <c r="E21" s="110">
        <f t="shared" si="3"/>
        <v>45745</v>
      </c>
      <c r="F21" s="110">
        <f t="shared" si="3"/>
        <v>45756</v>
      </c>
      <c r="G21" s="67">
        <f>E21+31</f>
        <v>45776</v>
      </c>
      <c r="H21" s="67">
        <f>E21+28</f>
        <v>45773</v>
      </c>
      <c r="I21" s="31">
        <f>F21+28</f>
        <v>45784</v>
      </c>
      <c r="J21" s="8"/>
      <c r="K21" s="10"/>
    </row>
    <row r="22" spans="1:11" ht="20.25" customHeight="1" x14ac:dyDescent="0.35">
      <c r="B22" s="77" t="str">
        <f t="shared" si="3"/>
        <v>OOCL PANAMA</v>
      </c>
      <c r="C22" s="134" t="str">
        <f t="shared" si="3"/>
        <v>322N</v>
      </c>
      <c r="D22" s="88">
        <f t="shared" si="3"/>
        <v>45751</v>
      </c>
      <c r="E22" s="133">
        <f t="shared" si="3"/>
        <v>45758</v>
      </c>
      <c r="F22" s="133">
        <f t="shared" si="3"/>
        <v>45768</v>
      </c>
      <c r="G22" s="34">
        <f>E22+31</f>
        <v>45789</v>
      </c>
      <c r="H22" s="34">
        <f t="shared" ref="H22:I24" si="4">E22+28</f>
        <v>45786</v>
      </c>
      <c r="I22" s="31">
        <f>F22+28</f>
        <v>45796</v>
      </c>
      <c r="J22" s="8"/>
      <c r="K22" s="10"/>
    </row>
    <row r="23" spans="1:11" ht="20.25" customHeight="1" x14ac:dyDescent="0.35">
      <c r="B23" s="125" t="str">
        <f t="shared" si="3"/>
        <v>KOTA LAMBAI</v>
      </c>
      <c r="C23" s="109" t="str">
        <f t="shared" si="3"/>
        <v>176N</v>
      </c>
      <c r="D23" s="88">
        <f t="shared" si="3"/>
        <v>45758</v>
      </c>
      <c r="E23" s="133">
        <f t="shared" si="3"/>
        <v>45767</v>
      </c>
      <c r="F23" s="133">
        <f t="shared" si="3"/>
        <v>45776</v>
      </c>
      <c r="G23" s="34">
        <f t="shared" ref="G23" si="5">E23+31</f>
        <v>45798</v>
      </c>
      <c r="H23" s="34">
        <f t="shared" si="4"/>
        <v>45795</v>
      </c>
      <c r="I23" s="31">
        <f t="shared" si="4"/>
        <v>45804</v>
      </c>
      <c r="J23" s="8"/>
      <c r="K23" s="10"/>
    </row>
    <row r="24" spans="1:11" ht="20.25" customHeight="1" thickBot="1" x14ac:dyDescent="0.4">
      <c r="B24" s="78" t="str">
        <f t="shared" si="3"/>
        <v>JOGELA</v>
      </c>
      <c r="C24" s="64" t="str">
        <f t="shared" si="3"/>
        <v>203N</v>
      </c>
      <c r="D24" s="19">
        <f t="shared" si="3"/>
        <v>45770</v>
      </c>
      <c r="E24" s="69">
        <f t="shared" si="3"/>
        <v>45778</v>
      </c>
      <c r="F24" s="69">
        <f t="shared" si="3"/>
        <v>45788</v>
      </c>
      <c r="G24" s="29">
        <f>E24+31</f>
        <v>45809</v>
      </c>
      <c r="H24" s="29">
        <f>E24+28</f>
        <v>45806</v>
      </c>
      <c r="I24" s="32">
        <f t="shared" si="4"/>
        <v>45816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2" t="s">
        <v>19</v>
      </c>
      <c r="C26" s="192"/>
      <c r="D26" s="192"/>
      <c r="E26" s="192"/>
      <c r="F26" s="192"/>
      <c r="G26" s="192"/>
      <c r="H26" s="192"/>
      <c r="I26" s="192"/>
      <c r="J26" s="8"/>
    </row>
    <row r="27" spans="1:11" ht="18" customHeight="1" x14ac:dyDescent="0.3">
      <c r="B27" s="263" t="s">
        <v>3</v>
      </c>
      <c r="C27" s="268" t="s">
        <v>4</v>
      </c>
      <c r="D27" s="270" t="s">
        <v>36</v>
      </c>
      <c r="E27" s="185" t="s">
        <v>45</v>
      </c>
      <c r="F27" s="236" t="s">
        <v>15</v>
      </c>
      <c r="G27" s="272" t="s">
        <v>20</v>
      </c>
      <c r="H27" s="187" t="s">
        <v>21</v>
      </c>
      <c r="I27" s="187" t="s">
        <v>22</v>
      </c>
      <c r="J27" s="8"/>
    </row>
    <row r="28" spans="1:11" ht="18" customHeight="1" thickBot="1" x14ac:dyDescent="0.35">
      <c r="B28" s="267"/>
      <c r="C28" s="269"/>
      <c r="D28" s="271"/>
      <c r="E28" s="186"/>
      <c r="F28" s="251"/>
      <c r="G28" s="273"/>
      <c r="H28" s="257"/>
      <c r="I28" s="257"/>
      <c r="J28" s="8"/>
    </row>
    <row r="29" spans="1:11" ht="20.25" customHeight="1" x14ac:dyDescent="0.35">
      <c r="B29" s="111" t="str">
        <f t="shared" ref="B29:C32" si="6">B13</f>
        <v>JOGELA</v>
      </c>
      <c r="C29" s="83" t="str">
        <f t="shared" si="6"/>
        <v>202N</v>
      </c>
      <c r="D29" s="88">
        <f t="shared" ref="D29:F32" si="7">D21</f>
        <v>45740</v>
      </c>
      <c r="E29" s="110">
        <f t="shared" si="7"/>
        <v>45745</v>
      </c>
      <c r="F29" s="110">
        <f t="shared" si="7"/>
        <v>45756</v>
      </c>
      <c r="G29" s="67">
        <f>E29+48</f>
        <v>45793</v>
      </c>
      <c r="H29" s="67">
        <f>E29+48</f>
        <v>45793</v>
      </c>
      <c r="I29" s="68">
        <f>E29+45</f>
        <v>45790</v>
      </c>
      <c r="J29" s="8"/>
    </row>
    <row r="30" spans="1:11" ht="20.25" customHeight="1" x14ac:dyDescent="0.35">
      <c r="B30" s="77" t="str">
        <f t="shared" si="6"/>
        <v>OOCL PANAMA</v>
      </c>
      <c r="C30" s="134" t="str">
        <f t="shared" si="6"/>
        <v>322N</v>
      </c>
      <c r="D30" s="88">
        <f t="shared" si="7"/>
        <v>45751</v>
      </c>
      <c r="E30" s="133">
        <f t="shared" si="7"/>
        <v>45758</v>
      </c>
      <c r="F30" s="133">
        <f t="shared" si="7"/>
        <v>45768</v>
      </c>
      <c r="G30" s="34">
        <f>E30+48</f>
        <v>45806</v>
      </c>
      <c r="H30" s="34">
        <f t="shared" ref="H30:H32" si="8">E30+48</f>
        <v>45806</v>
      </c>
      <c r="I30" s="31">
        <f t="shared" ref="I30:I32" si="9">E30+45</f>
        <v>45803</v>
      </c>
      <c r="J30" s="8"/>
    </row>
    <row r="31" spans="1:11" ht="20.25" customHeight="1" x14ac:dyDescent="0.35">
      <c r="B31" s="125" t="str">
        <f t="shared" si="6"/>
        <v>KOTA LAMBAI</v>
      </c>
      <c r="C31" s="109" t="str">
        <f t="shared" si="6"/>
        <v>176N</v>
      </c>
      <c r="D31" s="88">
        <f t="shared" si="7"/>
        <v>45758</v>
      </c>
      <c r="E31" s="133">
        <f t="shared" si="7"/>
        <v>45767</v>
      </c>
      <c r="F31" s="133">
        <f t="shared" si="7"/>
        <v>45776</v>
      </c>
      <c r="G31" s="34">
        <f t="shared" ref="G31:G32" si="10">E31+48</f>
        <v>45815</v>
      </c>
      <c r="H31" s="34">
        <f t="shared" si="8"/>
        <v>45815</v>
      </c>
      <c r="I31" s="31">
        <f t="shared" si="9"/>
        <v>45812</v>
      </c>
      <c r="J31" s="8"/>
    </row>
    <row r="32" spans="1:11" ht="20.25" customHeight="1" thickBot="1" x14ac:dyDescent="0.4">
      <c r="B32" s="78" t="str">
        <f t="shared" si="6"/>
        <v>JOGELA</v>
      </c>
      <c r="C32" s="64" t="str">
        <f t="shared" si="6"/>
        <v>203N</v>
      </c>
      <c r="D32" s="19">
        <f t="shared" si="7"/>
        <v>45770</v>
      </c>
      <c r="E32" s="69">
        <f t="shared" si="7"/>
        <v>45778</v>
      </c>
      <c r="F32" s="69">
        <f t="shared" si="7"/>
        <v>45788</v>
      </c>
      <c r="G32" s="29">
        <f t="shared" si="10"/>
        <v>45826</v>
      </c>
      <c r="H32" s="29">
        <f t="shared" si="8"/>
        <v>45826</v>
      </c>
      <c r="I32" s="32">
        <f t="shared" si="9"/>
        <v>45823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2" t="s">
        <v>23</v>
      </c>
      <c r="C43" s="192"/>
      <c r="D43" s="192"/>
      <c r="E43" s="192"/>
      <c r="F43" s="192"/>
      <c r="G43" s="192"/>
      <c r="H43" s="192"/>
      <c r="I43" s="192"/>
      <c r="J43" s="8"/>
    </row>
    <row r="44" spans="1:10" ht="20.25" customHeight="1" x14ac:dyDescent="0.3">
      <c r="B44" s="263" t="s">
        <v>3</v>
      </c>
      <c r="C44" s="268" t="s">
        <v>4</v>
      </c>
      <c r="D44" s="270" t="s">
        <v>36</v>
      </c>
      <c r="E44" s="185" t="s">
        <v>45</v>
      </c>
      <c r="F44" s="185" t="s">
        <v>15</v>
      </c>
      <c r="G44" s="236" t="s">
        <v>24</v>
      </c>
      <c r="H44" s="187" t="s">
        <v>25</v>
      </c>
      <c r="I44" s="185" t="s">
        <v>62</v>
      </c>
      <c r="J44" s="8"/>
    </row>
    <row r="45" spans="1:10" ht="20.25" customHeight="1" thickBot="1" x14ac:dyDescent="0.35">
      <c r="B45" s="267"/>
      <c r="C45" s="269"/>
      <c r="D45" s="271"/>
      <c r="E45" s="186"/>
      <c r="F45" s="186"/>
      <c r="G45" s="251"/>
      <c r="H45" s="188"/>
      <c r="I45" s="186"/>
      <c r="J45" s="8"/>
    </row>
    <row r="46" spans="1:10" ht="20.25" customHeight="1" x14ac:dyDescent="0.35">
      <c r="B46" s="111" t="str">
        <f t="shared" ref="B46:F48" si="11">B13</f>
        <v>JOGELA</v>
      </c>
      <c r="C46" s="83" t="str">
        <f t="shared" si="11"/>
        <v>202N</v>
      </c>
      <c r="D46" s="88">
        <f t="shared" si="11"/>
        <v>45740</v>
      </c>
      <c r="E46" s="110">
        <f t="shared" si="11"/>
        <v>45745</v>
      </c>
      <c r="F46" s="110">
        <f t="shared" si="11"/>
        <v>45756</v>
      </c>
      <c r="G46" s="67">
        <f>E46+42</f>
        <v>45787</v>
      </c>
      <c r="H46" s="67">
        <f>E46+51</f>
        <v>45796</v>
      </c>
      <c r="I46" s="31">
        <f>E46+51</f>
        <v>45796</v>
      </c>
      <c r="J46" s="8"/>
    </row>
    <row r="47" spans="1:10" ht="20.25" customHeight="1" x14ac:dyDescent="0.35">
      <c r="B47" s="77" t="str">
        <f t="shared" si="11"/>
        <v>OOCL PANAMA</v>
      </c>
      <c r="C47" s="134" t="str">
        <f t="shared" si="11"/>
        <v>322N</v>
      </c>
      <c r="D47" s="88">
        <f t="shared" si="11"/>
        <v>45751</v>
      </c>
      <c r="E47" s="133">
        <f t="shared" si="11"/>
        <v>45758</v>
      </c>
      <c r="F47" s="133">
        <f t="shared" si="11"/>
        <v>45768</v>
      </c>
      <c r="G47" s="34">
        <f t="shared" ref="G47:G49" si="12">E47+42</f>
        <v>45800</v>
      </c>
      <c r="H47" s="34">
        <f t="shared" ref="H47:H49" si="13">E47+51</f>
        <v>45809</v>
      </c>
      <c r="I47" s="31">
        <f>E47+51</f>
        <v>45809</v>
      </c>
      <c r="J47" s="8"/>
    </row>
    <row r="48" spans="1:10" ht="20.25" customHeight="1" x14ac:dyDescent="0.35">
      <c r="B48" s="125" t="str">
        <f t="shared" si="11"/>
        <v>KOTA LAMBAI</v>
      </c>
      <c r="C48" s="109" t="str">
        <f t="shared" si="11"/>
        <v>176N</v>
      </c>
      <c r="D48" s="88">
        <f t="shared" si="11"/>
        <v>45758</v>
      </c>
      <c r="E48" s="133">
        <f t="shared" si="11"/>
        <v>45767</v>
      </c>
      <c r="F48" s="133">
        <f t="shared" si="11"/>
        <v>45776</v>
      </c>
      <c r="G48" s="34">
        <f t="shared" si="12"/>
        <v>45809</v>
      </c>
      <c r="H48" s="34">
        <f t="shared" si="13"/>
        <v>45818</v>
      </c>
      <c r="I48" s="31">
        <f>E48+51</f>
        <v>45818</v>
      </c>
      <c r="J48" s="8"/>
    </row>
    <row r="49" spans="1:10" ht="20.25" customHeight="1" thickBot="1" x14ac:dyDescent="0.4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45770</v>
      </c>
      <c r="E49" s="69">
        <f t="shared" si="15"/>
        <v>45778</v>
      </c>
      <c r="F49" s="69">
        <f t="shared" si="15"/>
        <v>45788</v>
      </c>
      <c r="G49" s="29">
        <f t="shared" si="12"/>
        <v>45820</v>
      </c>
      <c r="H49" s="29">
        <f t="shared" si="13"/>
        <v>45829</v>
      </c>
      <c r="I49" s="32">
        <f>E49+51</f>
        <v>45829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8" t="s">
        <v>26</v>
      </c>
      <c r="C52" s="208"/>
      <c r="D52" s="208"/>
      <c r="E52" s="208"/>
      <c r="F52" s="208"/>
      <c r="G52" s="208"/>
      <c r="H52" s="208"/>
      <c r="I52" s="11"/>
      <c r="J52" s="8"/>
    </row>
    <row r="53" spans="1:10" ht="12.75" customHeight="1" x14ac:dyDescent="0.3">
      <c r="B53" s="263" t="s">
        <v>3</v>
      </c>
      <c r="C53" s="265" t="s">
        <v>4</v>
      </c>
      <c r="D53" s="185" t="s">
        <v>36</v>
      </c>
      <c r="E53" s="185" t="s">
        <v>45</v>
      </c>
      <c r="F53" s="236" t="s">
        <v>27</v>
      </c>
      <c r="G53" s="215"/>
      <c r="H53" s="215"/>
      <c r="I53" s="8"/>
      <c r="J53" s="8"/>
    </row>
    <row r="54" spans="1:10" ht="25.5" customHeight="1" thickBot="1" x14ac:dyDescent="0.35">
      <c r="B54" s="267"/>
      <c r="C54" s="275"/>
      <c r="D54" s="186"/>
      <c r="E54" s="186"/>
      <c r="F54" s="251"/>
      <c r="G54" s="255"/>
      <c r="H54" s="255"/>
      <c r="I54" s="8"/>
      <c r="J54" s="8"/>
    </row>
    <row r="55" spans="1:10" ht="18" customHeight="1" x14ac:dyDescent="0.35">
      <c r="B55" s="82" t="s">
        <v>79</v>
      </c>
      <c r="C55" s="144">
        <v>2507</v>
      </c>
      <c r="D55" s="88">
        <v>45735</v>
      </c>
      <c r="E55" s="88">
        <v>45742</v>
      </c>
      <c r="F55" s="16">
        <v>45755</v>
      </c>
      <c r="G55" s="47"/>
      <c r="H55" s="47"/>
      <c r="I55" s="8"/>
      <c r="J55" s="8"/>
    </row>
    <row r="56" spans="1:10" ht="18" customHeight="1" x14ac:dyDescent="0.35">
      <c r="B56" s="82" t="s">
        <v>69</v>
      </c>
      <c r="C56" s="144">
        <v>2507</v>
      </c>
      <c r="D56" s="88">
        <v>45742</v>
      </c>
      <c r="E56" s="88">
        <v>45749</v>
      </c>
      <c r="F56" s="16">
        <v>45762</v>
      </c>
      <c r="G56" s="47"/>
      <c r="H56" s="47"/>
      <c r="I56" s="8"/>
      <c r="J56" s="8"/>
    </row>
    <row r="57" spans="1:10" ht="18" customHeight="1" thickBot="1" x14ac:dyDescent="0.4">
      <c r="B57" s="81" t="s">
        <v>98</v>
      </c>
      <c r="C57" s="120">
        <v>2507</v>
      </c>
      <c r="D57" s="19">
        <v>45749</v>
      </c>
      <c r="E57" s="19">
        <v>45756</v>
      </c>
      <c r="F57" s="20">
        <v>45769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6"/>
      <c r="C102" s="217"/>
      <c r="D102" s="213"/>
      <c r="E102" s="213"/>
      <c r="F102" s="213"/>
      <c r="G102" s="7"/>
      <c r="H102" s="7"/>
      <c r="I102" s="7"/>
    </row>
    <row r="103" spans="2:9" ht="18" customHeight="1" x14ac:dyDescent="0.3">
      <c r="B103" s="216"/>
      <c r="C103" s="216"/>
      <c r="D103" s="214"/>
      <c r="E103" s="214"/>
      <c r="F103" s="214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>
      <selection activeCell="A8" sqref="A8:I8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7" t="s">
        <v>42</v>
      </c>
      <c r="B6" s="207"/>
      <c r="C6" s="207"/>
      <c r="D6" s="207"/>
      <c r="E6" s="207"/>
      <c r="F6" s="207"/>
      <c r="G6" s="207"/>
      <c r="H6" s="207"/>
      <c r="I6" s="207"/>
    </row>
    <row r="7" spans="1:10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0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8" t="s">
        <v>14</v>
      </c>
      <c r="C11" s="208"/>
      <c r="D11" s="208"/>
      <c r="E11" s="208"/>
      <c r="F11" s="208"/>
      <c r="G11" s="208"/>
      <c r="H11" s="208"/>
      <c r="I11" s="208"/>
      <c r="J11" s="8"/>
    </row>
    <row r="12" spans="1:10" ht="12.75" customHeight="1" x14ac:dyDescent="0.3">
      <c r="B12" s="277" t="s">
        <v>3</v>
      </c>
      <c r="C12" s="279" t="s">
        <v>4</v>
      </c>
      <c r="D12" s="249" t="s">
        <v>36</v>
      </c>
      <c r="E12" s="249" t="s">
        <v>43</v>
      </c>
      <c r="F12" s="249" t="s">
        <v>15</v>
      </c>
      <c r="G12" s="249" t="s">
        <v>39</v>
      </c>
      <c r="H12" s="249" t="s">
        <v>16</v>
      </c>
      <c r="I12" s="258" t="s">
        <v>17</v>
      </c>
      <c r="J12" s="258" t="s">
        <v>58</v>
      </c>
    </row>
    <row r="13" spans="1:10" ht="24.75" customHeight="1" thickBot="1" x14ac:dyDescent="0.35">
      <c r="B13" s="278"/>
      <c r="C13" s="278"/>
      <c r="D13" s="250"/>
      <c r="E13" s="250"/>
      <c r="F13" s="250"/>
      <c r="G13" s="259"/>
      <c r="H13" s="259"/>
      <c r="I13" s="276"/>
      <c r="J13" s="276"/>
    </row>
    <row r="14" spans="1:10" ht="18.75" customHeight="1" x14ac:dyDescent="0.35">
      <c r="B14" s="26" t="s">
        <v>123</v>
      </c>
      <c r="C14" s="86" t="s">
        <v>109</v>
      </c>
      <c r="D14" s="34">
        <v>45743</v>
      </c>
      <c r="E14" s="34">
        <v>45750</v>
      </c>
      <c r="F14" s="34">
        <v>45756</v>
      </c>
      <c r="G14" s="67">
        <f>E14+20</f>
        <v>45770</v>
      </c>
      <c r="H14" s="67">
        <f>E14+18</f>
        <v>45768</v>
      </c>
      <c r="I14" s="67">
        <f>E14+21</f>
        <v>45771</v>
      </c>
      <c r="J14" s="68">
        <f>F14+17</f>
        <v>45773</v>
      </c>
    </row>
    <row r="15" spans="1:10" ht="18" x14ac:dyDescent="0.35">
      <c r="B15" s="26" t="s">
        <v>118</v>
      </c>
      <c r="C15" s="86" t="s">
        <v>119</v>
      </c>
      <c r="D15" s="34">
        <v>45755</v>
      </c>
      <c r="E15" s="34">
        <v>45762</v>
      </c>
      <c r="F15" s="34">
        <v>45768</v>
      </c>
      <c r="G15" s="34">
        <f t="shared" ref="G15:G17" si="0">E15+20</f>
        <v>45782</v>
      </c>
      <c r="H15" s="34">
        <f t="shared" ref="H15:H17" si="1">E15+18</f>
        <v>45780</v>
      </c>
      <c r="I15" s="34">
        <f>E15+21</f>
        <v>45783</v>
      </c>
      <c r="J15" s="31">
        <f t="shared" ref="J15:J17" si="2">F15+17</f>
        <v>45785</v>
      </c>
    </row>
    <row r="16" spans="1:10" ht="18" x14ac:dyDescent="0.35">
      <c r="B16" s="26" t="s">
        <v>139</v>
      </c>
      <c r="C16" s="86" t="s">
        <v>140</v>
      </c>
      <c r="D16" s="34">
        <v>45769</v>
      </c>
      <c r="E16" s="34">
        <v>45775</v>
      </c>
      <c r="F16" s="34">
        <v>45781</v>
      </c>
      <c r="G16" s="34">
        <f t="shared" si="0"/>
        <v>45795</v>
      </c>
      <c r="H16" s="34">
        <f t="shared" si="1"/>
        <v>45793</v>
      </c>
      <c r="I16" s="34">
        <f t="shared" ref="I16:I17" si="3">E16+21</f>
        <v>45796</v>
      </c>
      <c r="J16" s="31">
        <f t="shared" si="2"/>
        <v>45798</v>
      </c>
    </row>
    <row r="17" spans="1:10" ht="18.75" customHeight="1" thickBot="1" x14ac:dyDescent="0.4">
      <c r="B17" s="182" t="s">
        <v>123</v>
      </c>
      <c r="C17" s="28" t="s">
        <v>138</v>
      </c>
      <c r="D17" s="29">
        <v>45776</v>
      </c>
      <c r="E17" s="29">
        <v>45783</v>
      </c>
      <c r="F17" s="29">
        <v>45788</v>
      </c>
      <c r="G17" s="29">
        <f t="shared" si="0"/>
        <v>45803</v>
      </c>
      <c r="H17" s="29">
        <f t="shared" si="1"/>
        <v>45801</v>
      </c>
      <c r="I17" s="29">
        <f t="shared" si="3"/>
        <v>45804</v>
      </c>
      <c r="J17" s="32">
        <f t="shared" si="2"/>
        <v>45805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08" t="s">
        <v>66</v>
      </c>
      <c r="C19" s="208"/>
      <c r="D19" s="208"/>
      <c r="E19" s="208"/>
      <c r="F19" s="208"/>
      <c r="G19" s="208"/>
      <c r="H19" s="208"/>
      <c r="I19" s="208"/>
      <c r="J19" s="8"/>
    </row>
    <row r="20" spans="1:10" ht="18" customHeight="1" thickBot="1" x14ac:dyDescent="0.35">
      <c r="B20" s="263" t="s">
        <v>3</v>
      </c>
      <c r="C20" s="282" t="s">
        <v>4</v>
      </c>
      <c r="D20" s="185" t="s">
        <v>36</v>
      </c>
      <c r="E20" s="185" t="s">
        <v>43</v>
      </c>
      <c r="F20" s="185" t="s">
        <v>15</v>
      </c>
      <c r="G20" s="185" t="s">
        <v>18</v>
      </c>
      <c r="H20" s="185" t="s">
        <v>60</v>
      </c>
      <c r="I20" s="187" t="s">
        <v>61</v>
      </c>
      <c r="J20" s="8"/>
    </row>
    <row r="21" spans="1:10" ht="18" customHeight="1" thickBot="1" x14ac:dyDescent="0.35">
      <c r="B21" s="267"/>
      <c r="C21" s="267"/>
      <c r="D21" s="186"/>
      <c r="E21" s="186"/>
      <c r="F21" s="186"/>
      <c r="G21" s="260"/>
      <c r="H21" s="186"/>
      <c r="I21" s="188"/>
      <c r="J21" s="8"/>
    </row>
    <row r="22" spans="1:10" s="10" customFormat="1" ht="18.75" customHeight="1" x14ac:dyDescent="0.35">
      <c r="A22" s="13"/>
      <c r="B22" s="100" t="str">
        <f t="shared" ref="B22:E25" si="4">B14</f>
        <v xml:space="preserve">JOGELA </v>
      </c>
      <c r="C22" s="101" t="str">
        <f t="shared" si="4"/>
        <v>202N</v>
      </c>
      <c r="D22" s="67">
        <f t="shared" si="4"/>
        <v>45743</v>
      </c>
      <c r="E22" s="67">
        <f t="shared" si="4"/>
        <v>45750</v>
      </c>
      <c r="F22" s="67">
        <f>F14</f>
        <v>45756</v>
      </c>
      <c r="G22" s="67">
        <f>E22+31</f>
        <v>45781</v>
      </c>
      <c r="H22" s="67">
        <f>E22+28</f>
        <v>45778</v>
      </c>
      <c r="I22" s="31">
        <f>F22+28</f>
        <v>45784</v>
      </c>
      <c r="J22" s="8"/>
    </row>
    <row r="23" spans="1:10" s="10" customFormat="1" ht="18.75" customHeight="1" x14ac:dyDescent="0.35">
      <c r="A23" s="13"/>
      <c r="B23" s="26" t="str">
        <f t="shared" si="4"/>
        <v>OOCL PANAMA</v>
      </c>
      <c r="C23" s="86" t="str">
        <f t="shared" si="4"/>
        <v>322N</v>
      </c>
      <c r="D23" s="34">
        <f t="shared" si="4"/>
        <v>45755</v>
      </c>
      <c r="E23" s="34">
        <f t="shared" si="4"/>
        <v>45762</v>
      </c>
      <c r="F23" s="34">
        <f>F15</f>
        <v>45768</v>
      </c>
      <c r="G23" s="34">
        <f>E23+31</f>
        <v>45793</v>
      </c>
      <c r="H23" s="34">
        <f t="shared" ref="H23:I25" si="5">E23+28</f>
        <v>45790</v>
      </c>
      <c r="I23" s="31">
        <f>F23+28</f>
        <v>45796</v>
      </c>
      <c r="J23" s="8"/>
    </row>
    <row r="24" spans="1:10" s="10" customFormat="1" ht="18.75" customHeight="1" x14ac:dyDescent="0.35">
      <c r="A24" s="13"/>
      <c r="B24" s="26" t="str">
        <f t="shared" si="4"/>
        <v>OOCL CHICAGO</v>
      </c>
      <c r="C24" s="86" t="str">
        <f t="shared" si="4"/>
        <v>109N</v>
      </c>
      <c r="D24" s="34">
        <f t="shared" si="4"/>
        <v>45769</v>
      </c>
      <c r="E24" s="34">
        <f t="shared" si="4"/>
        <v>45775</v>
      </c>
      <c r="F24" s="34">
        <f>F16</f>
        <v>45781</v>
      </c>
      <c r="G24" s="34">
        <f t="shared" ref="G24" si="6">E24+31</f>
        <v>45806</v>
      </c>
      <c r="H24" s="34">
        <f t="shared" si="5"/>
        <v>45803</v>
      </c>
      <c r="I24" s="31">
        <f t="shared" si="5"/>
        <v>45809</v>
      </c>
      <c r="J24" s="8"/>
    </row>
    <row r="25" spans="1:10" s="10" customFormat="1" ht="18.75" customHeight="1" thickBot="1" x14ac:dyDescent="0.4">
      <c r="A25" s="13"/>
      <c r="B25" s="26" t="str">
        <f t="shared" si="4"/>
        <v xml:space="preserve">JOGELA </v>
      </c>
      <c r="C25" s="86" t="str">
        <f t="shared" si="4"/>
        <v>203N</v>
      </c>
      <c r="D25" s="34">
        <f t="shared" si="4"/>
        <v>45776</v>
      </c>
      <c r="E25" s="34">
        <f t="shared" si="4"/>
        <v>45783</v>
      </c>
      <c r="F25" s="29">
        <f>F17</f>
        <v>45788</v>
      </c>
      <c r="G25" s="29">
        <f>E25+31</f>
        <v>45814</v>
      </c>
      <c r="H25" s="29">
        <f>E25+28</f>
        <v>45811</v>
      </c>
      <c r="I25" s="32">
        <f t="shared" si="5"/>
        <v>45816</v>
      </c>
      <c r="J25" s="8"/>
    </row>
    <row r="26" spans="1:10" ht="36.75" customHeight="1" thickBot="1" x14ac:dyDescent="0.6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0" ht="18" customHeight="1" x14ac:dyDescent="0.3">
      <c r="B27" s="263" t="s">
        <v>3</v>
      </c>
      <c r="C27" s="282" t="s">
        <v>4</v>
      </c>
      <c r="D27" s="185" t="s">
        <v>36</v>
      </c>
      <c r="E27" s="185" t="s">
        <v>43</v>
      </c>
      <c r="F27" s="185" t="s">
        <v>15</v>
      </c>
      <c r="G27" s="280" t="s">
        <v>20</v>
      </c>
      <c r="H27" s="249" t="s">
        <v>21</v>
      </c>
      <c r="I27" s="249" t="s">
        <v>22</v>
      </c>
      <c r="J27" s="8"/>
    </row>
    <row r="28" spans="1:10" ht="18" customHeight="1" thickBot="1" x14ac:dyDescent="0.35">
      <c r="B28" s="267"/>
      <c r="C28" s="267"/>
      <c r="D28" s="186"/>
      <c r="E28" s="186"/>
      <c r="F28" s="186"/>
      <c r="G28" s="281"/>
      <c r="H28" s="259"/>
      <c r="I28" s="259"/>
      <c r="J28" s="8"/>
    </row>
    <row r="29" spans="1:10" s="10" customFormat="1" ht="20.25" customHeight="1" x14ac:dyDescent="0.35">
      <c r="A29" s="13"/>
      <c r="B29" s="100" t="str">
        <f t="shared" ref="B29:E32" si="7">B14</f>
        <v xml:space="preserve">JOGELA </v>
      </c>
      <c r="C29" s="101" t="str">
        <f t="shared" si="7"/>
        <v>202N</v>
      </c>
      <c r="D29" s="67">
        <f t="shared" si="7"/>
        <v>45743</v>
      </c>
      <c r="E29" s="67">
        <f t="shared" si="7"/>
        <v>45750</v>
      </c>
      <c r="F29" s="67">
        <f>F14</f>
        <v>45756</v>
      </c>
      <c r="G29" s="67">
        <f>E29+48</f>
        <v>45798</v>
      </c>
      <c r="H29" s="67">
        <f>E29+48</f>
        <v>45798</v>
      </c>
      <c r="I29" s="68">
        <f>E29+45</f>
        <v>45795</v>
      </c>
      <c r="J29" s="8"/>
    </row>
    <row r="30" spans="1:10" s="10" customFormat="1" ht="20.25" customHeight="1" x14ac:dyDescent="0.35">
      <c r="A30" s="13"/>
      <c r="B30" s="26" t="str">
        <f t="shared" si="7"/>
        <v>OOCL PANAMA</v>
      </c>
      <c r="C30" s="86" t="str">
        <f t="shared" si="7"/>
        <v>322N</v>
      </c>
      <c r="D30" s="34">
        <f t="shared" si="7"/>
        <v>45755</v>
      </c>
      <c r="E30" s="34">
        <f t="shared" si="7"/>
        <v>45762</v>
      </c>
      <c r="F30" s="34">
        <f>F15</f>
        <v>45768</v>
      </c>
      <c r="G30" s="34">
        <f t="shared" ref="G30:G32" si="8">E30+48</f>
        <v>45810</v>
      </c>
      <c r="H30" s="34">
        <f t="shared" ref="H30:H32" si="9">E30+48</f>
        <v>45810</v>
      </c>
      <c r="I30" s="31">
        <f t="shared" ref="I30:I32" si="10">E30+45</f>
        <v>45807</v>
      </c>
      <c r="J30" s="8"/>
    </row>
    <row r="31" spans="1:10" s="10" customFormat="1" ht="20.25" customHeight="1" x14ac:dyDescent="0.35">
      <c r="A31" s="13"/>
      <c r="B31" s="26" t="str">
        <f t="shared" si="7"/>
        <v>OOCL CHICAGO</v>
      </c>
      <c r="C31" s="86" t="str">
        <f t="shared" si="7"/>
        <v>109N</v>
      </c>
      <c r="D31" s="34">
        <f t="shared" si="7"/>
        <v>45769</v>
      </c>
      <c r="E31" s="34">
        <f t="shared" si="7"/>
        <v>45775</v>
      </c>
      <c r="F31" s="34">
        <f>F16</f>
        <v>45781</v>
      </c>
      <c r="G31" s="34">
        <f t="shared" si="8"/>
        <v>45823</v>
      </c>
      <c r="H31" s="34">
        <f t="shared" si="9"/>
        <v>45823</v>
      </c>
      <c r="I31" s="31">
        <f t="shared" si="10"/>
        <v>45820</v>
      </c>
      <c r="J31" s="8"/>
    </row>
    <row r="32" spans="1:10" s="10" customFormat="1" ht="20.25" customHeight="1" thickBot="1" x14ac:dyDescent="0.4">
      <c r="A32" s="13"/>
      <c r="B32" s="27" t="str">
        <f t="shared" si="7"/>
        <v xml:space="preserve">JOGELA </v>
      </c>
      <c r="C32" s="28" t="str">
        <f t="shared" si="7"/>
        <v>203N</v>
      </c>
      <c r="D32" s="29">
        <f t="shared" si="7"/>
        <v>45776</v>
      </c>
      <c r="E32" s="29">
        <f t="shared" si="7"/>
        <v>45783</v>
      </c>
      <c r="F32" s="29">
        <f>F17</f>
        <v>45788</v>
      </c>
      <c r="G32" s="29">
        <f t="shared" si="8"/>
        <v>45831</v>
      </c>
      <c r="H32" s="29">
        <f t="shared" si="9"/>
        <v>45831</v>
      </c>
      <c r="I32" s="32">
        <f t="shared" si="10"/>
        <v>45828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8" t="s">
        <v>23</v>
      </c>
      <c r="C43" s="208"/>
      <c r="D43" s="208"/>
      <c r="E43" s="208"/>
      <c r="F43" s="208"/>
      <c r="G43" s="208"/>
      <c r="H43" s="208"/>
      <c r="I43" s="208"/>
      <c r="J43" s="8"/>
    </row>
    <row r="44" spans="1:10" ht="20.25" customHeight="1" x14ac:dyDescent="0.3">
      <c r="B44" s="263" t="s">
        <v>3</v>
      </c>
      <c r="C44" s="282" t="s">
        <v>4</v>
      </c>
      <c r="D44" s="185" t="s">
        <v>36</v>
      </c>
      <c r="E44" s="185" t="s">
        <v>43</v>
      </c>
      <c r="F44" s="185" t="s">
        <v>15</v>
      </c>
      <c r="G44" s="249" t="s">
        <v>24</v>
      </c>
      <c r="H44" s="249" t="s">
        <v>25</v>
      </c>
      <c r="I44" s="185" t="s">
        <v>62</v>
      </c>
      <c r="J44" s="8"/>
    </row>
    <row r="45" spans="1:10" ht="20.25" customHeight="1" thickBot="1" x14ac:dyDescent="0.35">
      <c r="B45" s="267"/>
      <c r="C45" s="267"/>
      <c r="D45" s="186"/>
      <c r="E45" s="186"/>
      <c r="F45" s="186"/>
      <c r="G45" s="259"/>
      <c r="H45" s="259"/>
      <c r="I45" s="186"/>
      <c r="J45" s="8"/>
    </row>
    <row r="46" spans="1:10" ht="20.25" customHeight="1" x14ac:dyDescent="0.35">
      <c r="B46" s="100" t="str">
        <f>B14</f>
        <v xml:space="preserve">JOGELA </v>
      </c>
      <c r="C46" s="142" t="str">
        <f>C14</f>
        <v>202N</v>
      </c>
      <c r="D46" s="67">
        <f>D14</f>
        <v>45743</v>
      </c>
      <c r="E46" s="67">
        <f t="shared" ref="D46:E47" si="11">E14</f>
        <v>45750</v>
      </c>
      <c r="F46" s="67">
        <f>F14</f>
        <v>45756</v>
      </c>
      <c r="G46" s="67">
        <f>E46+38</f>
        <v>45788</v>
      </c>
      <c r="H46" s="67">
        <f>E46+48</f>
        <v>45798</v>
      </c>
      <c r="I46" s="31">
        <f>E46+51</f>
        <v>45801</v>
      </c>
      <c r="J46" s="8"/>
    </row>
    <row r="47" spans="1:10" ht="20.25" customHeight="1" x14ac:dyDescent="0.35">
      <c r="B47" s="26" t="str">
        <f t="shared" ref="B47:C49" si="12">B15</f>
        <v>OOCL PANAMA</v>
      </c>
      <c r="C47" s="140" t="str">
        <f t="shared" si="12"/>
        <v>322N</v>
      </c>
      <c r="D47" s="34">
        <f t="shared" si="11"/>
        <v>45755</v>
      </c>
      <c r="E47" s="34">
        <f t="shared" si="11"/>
        <v>45762</v>
      </c>
      <c r="F47" s="34">
        <f>F15</f>
        <v>45768</v>
      </c>
      <c r="G47" s="34">
        <f t="shared" ref="G47:G49" si="13">E47+38</f>
        <v>45800</v>
      </c>
      <c r="H47" s="34">
        <f t="shared" ref="H47:H49" si="14">E47+48</f>
        <v>45810</v>
      </c>
      <c r="I47" s="31">
        <f>E47+51</f>
        <v>45813</v>
      </c>
      <c r="J47" s="8"/>
    </row>
    <row r="48" spans="1:10" ht="20.25" customHeight="1" x14ac:dyDescent="0.35">
      <c r="B48" s="26" t="str">
        <f t="shared" si="12"/>
        <v>OOCL CHICAGO</v>
      </c>
      <c r="C48" s="140" t="str">
        <f t="shared" si="12"/>
        <v>109N</v>
      </c>
      <c r="D48" s="34">
        <f t="shared" ref="D48:E48" si="15">D16</f>
        <v>45769</v>
      </c>
      <c r="E48" s="34">
        <f t="shared" si="15"/>
        <v>45775</v>
      </c>
      <c r="F48" s="34">
        <f>F16</f>
        <v>45781</v>
      </c>
      <c r="G48" s="34">
        <f t="shared" si="13"/>
        <v>45813</v>
      </c>
      <c r="H48" s="34">
        <f t="shared" si="14"/>
        <v>45823</v>
      </c>
      <c r="I48" s="31">
        <f>E48+51</f>
        <v>45826</v>
      </c>
      <c r="J48" s="8"/>
    </row>
    <row r="49" spans="2:10" ht="20.25" customHeight="1" thickBot="1" x14ac:dyDescent="0.4">
      <c r="B49" s="27" t="str">
        <f t="shared" si="12"/>
        <v xml:space="preserve">JOGELA </v>
      </c>
      <c r="C49" s="141" t="str">
        <f t="shared" si="12"/>
        <v>203N</v>
      </c>
      <c r="D49" s="29">
        <f>D17</f>
        <v>45776</v>
      </c>
      <c r="E49" s="29">
        <f>E17</f>
        <v>45783</v>
      </c>
      <c r="F49" s="29">
        <f>F17</f>
        <v>45788</v>
      </c>
      <c r="G49" s="29">
        <f t="shared" si="13"/>
        <v>45821</v>
      </c>
      <c r="H49" s="29">
        <f t="shared" si="14"/>
        <v>45831</v>
      </c>
      <c r="I49" s="32">
        <f>E49+51</f>
        <v>45834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2025-03-17T00:39:31Z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