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A7BFC683-DEAB-4C67-B4D0-4C543BDCBA6E}" xr6:coauthVersionLast="47" xr6:coauthVersionMax="47" xr10:uidLastSave="{00000000-0000-0000-0000-000000000000}"/>
  <bookViews>
    <workbookView xWindow="28680" yWindow="-1605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FREMANTLE!$A$1:$J$82</definedName>
    <definedName name="_xlnm.Print_Area" localSheetId="0">MELBOURNE!$A$1:$K$185</definedName>
    <definedName name="_xlnm.Print_Area" localSheetId="1">SYDNEY!$A$1:$L$152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2" l="1"/>
  <c r="I121" i="1" l="1"/>
  <c r="I119" i="1"/>
  <c r="H121" i="1"/>
  <c r="H119" i="1"/>
  <c r="H117" i="1"/>
  <c r="I117" i="1" s="1"/>
  <c r="G94" i="2"/>
  <c r="G95" i="2"/>
  <c r="H95" i="2"/>
  <c r="G96" i="2"/>
  <c r="G97" i="2"/>
  <c r="H97" i="2"/>
  <c r="G98" i="2"/>
  <c r="D36" i="2"/>
  <c r="H36" i="2"/>
  <c r="I36" i="2"/>
  <c r="J36" i="2"/>
  <c r="K36" i="2"/>
  <c r="D37" i="2"/>
  <c r="H37" i="2"/>
  <c r="I37" i="2"/>
  <c r="J37" i="2"/>
  <c r="K37" i="2"/>
  <c r="D38" i="2"/>
  <c r="H38" i="2"/>
  <c r="I38" i="2"/>
  <c r="J38" i="2"/>
  <c r="K38" i="2"/>
  <c r="D39" i="2"/>
  <c r="H39" i="2"/>
  <c r="I39" i="2"/>
  <c r="J39" i="2"/>
  <c r="K39" i="2"/>
  <c r="D40" i="2"/>
  <c r="H40" i="2"/>
  <c r="I40" i="2"/>
  <c r="J40" i="2"/>
  <c r="K40" i="2"/>
  <c r="D25" i="2"/>
  <c r="D23" i="2"/>
  <c r="D24" i="2"/>
  <c r="D35" i="2"/>
  <c r="H35" i="2"/>
  <c r="I35" i="2"/>
  <c r="J35" i="2"/>
  <c r="K35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F87" i="3"/>
  <c r="F86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91" i="1"/>
  <c r="E90" i="1"/>
  <c r="E89" i="1"/>
  <c r="E88" i="1"/>
  <c r="E87" i="1"/>
  <c r="E86" i="1"/>
  <c r="E81" i="1"/>
  <c r="E80" i="1"/>
  <c r="E79" i="1"/>
  <c r="E78" i="1"/>
  <c r="E77" i="1"/>
  <c r="E76" i="1"/>
  <c r="B77" i="1" l="1"/>
  <c r="C77" i="1"/>
  <c r="F77" i="1"/>
  <c r="G77" i="1"/>
  <c r="B78" i="1"/>
  <c r="C78" i="1"/>
  <c r="F78" i="1"/>
  <c r="G78" i="1"/>
  <c r="B79" i="1"/>
  <c r="C79" i="1"/>
  <c r="F79" i="1"/>
  <c r="G79" i="1"/>
  <c r="B80" i="1"/>
  <c r="C80" i="1"/>
  <c r="F80" i="1"/>
  <c r="G80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87" i="1"/>
  <c r="G96" i="1" s="1"/>
  <c r="G88" i="1"/>
  <c r="G97" i="1" s="1"/>
  <c r="G89" i="1"/>
  <c r="G98" i="1" s="1"/>
  <c r="G90" i="1"/>
  <c r="G99" i="1" s="1"/>
  <c r="G81" i="1"/>
  <c r="G91" i="1" s="1"/>
  <c r="G100" i="1" s="1"/>
  <c r="G76" i="1"/>
  <c r="G86" i="1" s="1"/>
  <c r="G95" i="1" s="1"/>
  <c r="F87" i="1"/>
  <c r="F96" i="1" s="1"/>
  <c r="F81" i="1"/>
  <c r="F76" i="1"/>
  <c r="C81" i="1"/>
  <c r="C76" i="1"/>
  <c r="B87" i="1"/>
  <c r="B88" i="1"/>
  <c r="B89" i="1"/>
  <c r="B90" i="1"/>
  <c r="B91" i="1"/>
  <c r="B81" i="1"/>
  <c r="B76" i="1"/>
  <c r="K17" i="1"/>
  <c r="J17" i="1"/>
  <c r="H17" i="1"/>
  <c r="G30" i="3"/>
  <c r="D59" i="2"/>
  <c r="H12" i="3"/>
  <c r="B60" i="2"/>
  <c r="I80" i="1" l="1"/>
  <c r="F90" i="1"/>
  <c r="F99" i="1" s="1"/>
  <c r="I78" i="1"/>
  <c r="F88" i="1"/>
  <c r="F97" i="1" s="1"/>
  <c r="I77" i="1"/>
  <c r="J81" i="1"/>
  <c r="I81" i="1"/>
  <c r="F91" i="1"/>
  <c r="F100" i="1" s="1"/>
  <c r="I79" i="1"/>
  <c r="F89" i="1"/>
  <c r="F98" i="1" s="1"/>
  <c r="I76" i="1"/>
  <c r="F86" i="1"/>
  <c r="F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7" i="2"/>
  <c r="G29" i="3"/>
  <c r="D58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7" i="2"/>
  <c r="H95" i="1"/>
  <c r="B46" i="4" l="1"/>
  <c r="D46" i="4"/>
  <c r="D49" i="4"/>
  <c r="E49" i="4"/>
  <c r="B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J77" i="1"/>
  <c r="H77" i="1" l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H67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7" i="2"/>
  <c r="I57" i="2" s="1"/>
  <c r="H66" i="1"/>
  <c r="I59" i="3" l="1"/>
  <c r="J99" i="1"/>
  <c r="J98" i="1"/>
  <c r="J97" i="1"/>
  <c r="J96" i="1"/>
  <c r="J91" i="1"/>
  <c r="J90" i="1"/>
  <c r="J89" i="1"/>
  <c r="J88" i="1"/>
  <c r="J87" i="1"/>
  <c r="J86" i="1"/>
  <c r="J80" i="1"/>
  <c r="J79" i="1"/>
  <c r="J78" i="1"/>
  <c r="J76" i="1"/>
  <c r="D32" i="4"/>
  <c r="I24" i="5"/>
  <c r="I23" i="5"/>
  <c r="I21" i="5"/>
  <c r="C49" i="5"/>
  <c r="C48" i="5"/>
  <c r="C46" i="5"/>
  <c r="B49" i="5"/>
  <c r="B48" i="5"/>
  <c r="B46" i="5"/>
  <c r="G77" i="2"/>
  <c r="G76" i="2"/>
  <c r="G75" i="2"/>
  <c r="G74" i="2"/>
  <c r="F77" i="2"/>
  <c r="J77" i="2" s="1"/>
  <c r="F76" i="2"/>
  <c r="J76" i="2" s="1"/>
  <c r="F75" i="2"/>
  <c r="J75" i="2" s="1"/>
  <c r="F74" i="2"/>
  <c r="E77" i="2"/>
  <c r="E76" i="2"/>
  <c r="E75" i="2"/>
  <c r="E74" i="2"/>
  <c r="C77" i="2"/>
  <c r="C76" i="2"/>
  <c r="C75" i="2"/>
  <c r="C74" i="2"/>
  <c r="B77" i="2"/>
  <c r="B76" i="2"/>
  <c r="B75" i="2"/>
  <c r="B74" i="2"/>
  <c r="G69" i="2"/>
  <c r="G68" i="2"/>
  <c r="G67" i="2"/>
  <c r="G66" i="2"/>
  <c r="F69" i="2"/>
  <c r="F68" i="2"/>
  <c r="F67" i="2"/>
  <c r="F66" i="2"/>
  <c r="E69" i="2"/>
  <c r="E68" i="2"/>
  <c r="E67" i="2"/>
  <c r="E66" i="2"/>
  <c r="C69" i="2"/>
  <c r="C68" i="2"/>
  <c r="C67" i="2"/>
  <c r="C66" i="2"/>
  <c r="B69" i="2"/>
  <c r="B68" i="2"/>
  <c r="B67" i="2"/>
  <c r="B66" i="2"/>
  <c r="G60" i="2"/>
  <c r="J60" i="2" s="1"/>
  <c r="G59" i="2"/>
  <c r="J59" i="2" s="1"/>
  <c r="G58" i="2"/>
  <c r="J58" i="2" s="1"/>
  <c r="G57" i="2"/>
  <c r="J57" i="2" s="1"/>
  <c r="F60" i="2"/>
  <c r="I60" i="2" s="1"/>
  <c r="F59" i="2"/>
  <c r="I59" i="2" s="1"/>
  <c r="F58" i="2"/>
  <c r="H57" i="2"/>
  <c r="E60" i="2"/>
  <c r="E59" i="2"/>
  <c r="E58" i="2"/>
  <c r="E57" i="2"/>
  <c r="C60" i="2"/>
  <c r="C59" i="2"/>
  <c r="C58" i="2"/>
  <c r="C57" i="2"/>
  <c r="B59" i="2"/>
  <c r="B58" i="2"/>
  <c r="B57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5" i="2"/>
  <c r="D74" i="2"/>
  <c r="I15" i="4"/>
  <c r="I16" i="4"/>
  <c r="I17" i="4"/>
  <c r="I14" i="4"/>
  <c r="H15" i="4"/>
  <c r="H16" i="4"/>
  <c r="H17" i="4"/>
  <c r="H14" i="4"/>
  <c r="E22" i="4"/>
  <c r="E23" i="4"/>
  <c r="D76" i="2"/>
  <c r="D77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J15" i="5"/>
  <c r="J16" i="5"/>
  <c r="I15" i="5"/>
  <c r="I16" i="5"/>
  <c r="H86" i="1" l="1"/>
  <c r="I86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6" i="2"/>
  <c r="I66" i="2"/>
  <c r="H66" i="2"/>
  <c r="H68" i="2"/>
  <c r="I68" i="2"/>
  <c r="I67" i="2"/>
  <c r="H67" i="2"/>
  <c r="I69" i="2"/>
  <c r="H69" i="2"/>
  <c r="H58" i="2"/>
  <c r="I58" i="2"/>
  <c r="H74" i="2"/>
  <c r="J74" i="2"/>
  <c r="J95" i="1"/>
  <c r="H76" i="1"/>
  <c r="F47" i="4"/>
  <c r="H59" i="3"/>
  <c r="D60" i="2"/>
  <c r="D66" i="2"/>
  <c r="D68" i="2"/>
  <c r="D69" i="2"/>
  <c r="I74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7" i="1" l="1"/>
  <c r="I88" i="1"/>
  <c r="I89" i="1"/>
  <c r="I90" i="1"/>
  <c r="H87" i="1"/>
  <c r="H88" i="1"/>
  <c r="H89" i="1"/>
  <c r="H90" i="1"/>
  <c r="H78" i="1"/>
  <c r="H79" i="1"/>
  <c r="H80" i="1"/>
  <c r="H81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9" i="2"/>
  <c r="J68" i="2"/>
  <c r="J67" i="2"/>
  <c r="H60" i="2"/>
  <c r="I77" i="2"/>
  <c r="H77" i="2"/>
  <c r="I76" i="2"/>
  <c r="H76" i="2"/>
  <c r="I75" i="2"/>
  <c r="H75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<sst xmlns="http://schemas.openxmlformats.org/spreadsheetml/2006/main" count="491" uniqueCount="147">
  <si>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</si>
  <si>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</si>
  <si>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</si>
  <si>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</si>
  <si>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</si>
  <si>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</si>
  <si>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</si>
  <si>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</si>
  <si>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</si>
  <si>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</si>
  <si>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</si>
  <si>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</si>
  <si>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</si>
  <si>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</si>
  <si>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</si>
  <si>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</si>
  <si>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</si>
  <si>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</si>
  <si>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</si>
  <si>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</si>
  <si>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</si>
  <si>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</si>
  <si>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</si>
  <si>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</si>
  <si>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</si>
  <si>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</si>
  <si>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</si>
  <si>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</si>
  <si>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</si>
  <si>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</si>
  <si>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</si>
  <si>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</si>
  <si>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</si>
  <si>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</si>
  <si>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</si>
  <si>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</si>
  <si>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</si>
  <si>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</si>
  <si>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</si>
  <si>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</si>
  <si>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</si>
  <si>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</si>
  <si>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</si>
  <si>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</si>
  <si>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</si>
  <si>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</si>
  <si>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</si>
  <si>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</si>
  <si>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</si>
  <si>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</si>
  <si>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</si>
  <si>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</si>
  <si>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</si>
  <si>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</si>
  <si>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</si>
  <si>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</si>
  <si>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</si>
  <si>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</si>
  <si>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</si>
  <si>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</si>
  <si>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</si>
  <si>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</si>
  <si>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</si>
  <si>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</si>
  <si>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</si>
  <si>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</si>
  <si>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</si>
  <si>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</si>
  <si>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</si>
  <si>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</si>
  <si>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</si>
  <si>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</si>
  <si>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</si>
  <si>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</si>
  <si>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</si>
  <si>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</si>
  <si>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</si>
  <si>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</si>
  <si>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</si>
  <si>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</si>
  <si>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</si>
  <si>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</si>
  <si>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</si>
  <si>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</si>
  <si>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</si>
  <si>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</si>
  <si>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</si>
  <si>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</si>
  <si>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</si>
  <si>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</si>
  <si>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</si>
  <si>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</si>
  <si>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</si>
  <si>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</si>
  <si>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</si>
  <si>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</si>
  <si>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</si>
  <si>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</si>
  <si>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</si>
  <si>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</si>
  <si>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</si>
  <si>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</si>
  <si>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0171N</t>
  </si>
  <si>
    <t>ADL Depot Cut off</t>
  </si>
  <si>
    <t>177N</t>
  </si>
  <si>
    <t>0108N</t>
  </si>
  <si>
    <t>174N</t>
  </si>
  <si>
    <t>142N</t>
  </si>
  <si>
    <t>107N</t>
  </si>
  <si>
    <t>2503</t>
  </si>
  <si>
    <t>ETA
Jakarta</t>
  </si>
  <si>
    <t>0144N</t>
  </si>
  <si>
    <t>086N</t>
  </si>
  <si>
    <t>201N</t>
  </si>
  <si>
    <t>187N</t>
  </si>
  <si>
    <t>0165N</t>
  </si>
  <si>
    <t>205N</t>
  </si>
  <si>
    <t>193N</t>
  </si>
  <si>
    <t>089N</t>
  </si>
  <si>
    <t>237N</t>
  </si>
  <si>
    <t>78N</t>
  </si>
  <si>
    <t xml:space="preserve">KOTA LAMBAI </t>
  </si>
  <si>
    <t>175N</t>
  </si>
  <si>
    <t>148N</t>
  </si>
  <si>
    <t>0038N</t>
  </si>
  <si>
    <t xml:space="preserve">OOCL KUALA LUMPUR </t>
  </si>
  <si>
    <t>178N</t>
  </si>
  <si>
    <t xml:space="preserve">CMA CGM ZINGARO </t>
  </si>
  <si>
    <t>233N</t>
  </si>
  <si>
    <t xml:space="preserve">TIANG XIANG HE </t>
  </si>
  <si>
    <t>087N</t>
  </si>
  <si>
    <t>188N</t>
  </si>
  <si>
    <t>0172N</t>
  </si>
  <si>
    <t>0109N</t>
  </si>
  <si>
    <t>0712N</t>
  </si>
  <si>
    <t>OOCL YOKOHAMA</t>
  </si>
  <si>
    <t>199N</t>
  </si>
  <si>
    <t>2509</t>
  </si>
  <si>
    <t>2507</t>
  </si>
  <si>
    <t>108N</t>
  </si>
  <si>
    <t>202N</t>
  </si>
  <si>
    <t>CHARLOTTE SCHULTE</t>
  </si>
  <si>
    <t>0111N</t>
  </si>
  <si>
    <t>COSCO ROTTERDAM</t>
  </si>
  <si>
    <t>CMA CGM FIORDLAND</t>
  </si>
  <si>
    <t>234N</t>
  </si>
  <si>
    <t>3rd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</si>
</sst>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</font>
    <font>
      <sz val="14"/>
      <name val="Arial Narrow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7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1" fillId="5" borderId="44" xfId="0" applyFont="1" applyFill="1" applyBorder="1" applyAlignment="1">
      <alignment vertical="center"/>
    </xf>
    <xf numFmtId="0" fontId="31" fillId="5" borderId="23" xfId="0" applyFont="1" applyFill="1" applyBorder="1" applyAlignment="1">
      <alignment horizontal="center" vertical="center"/>
    </xf>
    <xf numFmtId="16" fontId="31" fillId="5" borderId="23" xfId="0" applyNumberFormat="1" applyFont="1" applyFill="1" applyBorder="1" applyAlignment="1">
      <alignment horizontal="center" vertical="center"/>
    </xf>
    <xf numFmtId="16" fontId="31" fillId="5" borderId="33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4" fillId="5" borderId="0" xfId="0" applyNumberFormat="1" applyFont="1" applyFill="1" applyAlignment="1">
      <alignment horizontal="center" vertical="center"/>
    </xf>
    <xf numFmtId="0" fontId="44" fillId="5" borderId="7" xfId="0" applyFont="1" applyFill="1" applyBorder="1" applyAlignment="1">
      <alignment vertical="center"/>
    </xf>
    <xf numFmtId="16" fontId="45" fillId="5" borderId="0" xfId="0" applyNumberFormat="1" applyFont="1" applyFill="1" applyAlignment="1">
      <alignment horizontal="center" vertical="center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8" fillId="5" borderId="0" xfId="0" applyNumberFormat="1" applyFont="1" applyFill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" fontId="49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52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620106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468379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87918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689609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764858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800100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98</xdr:row>
      <xdr:rowOff>163917</xdr:rowOff>
    </xdr:from>
    <xdr:to>
      <xdr:col>7</xdr:col>
      <xdr:colOff>645534</xdr:colOff>
      <xdr:row>102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133</xdr:row>
      <xdr:rowOff>203922</xdr:rowOff>
    </xdr:from>
    <xdr:to>
      <xdr:col>9</xdr:col>
      <xdr:colOff>707015</xdr:colOff>
      <xdr:row>138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47</xdr:row>
      <xdr:rowOff>173182</xdr:rowOff>
    </xdr:from>
    <xdr:to>
      <xdr:col>6</xdr:col>
      <xdr:colOff>755821</xdr:colOff>
      <xdr:row>52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85</xdr:row>
      <xdr:rowOff>121229</xdr:rowOff>
    </xdr:from>
    <xdr:to>
      <xdr:col>6</xdr:col>
      <xdr:colOff>682017</xdr:colOff>
      <xdr:row>89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108</xdr:row>
      <xdr:rowOff>144462</xdr:rowOff>
    </xdr:from>
    <xdr:to>
      <xdr:col>7</xdr:col>
      <xdr:colOff>439736</xdr:colOff>
      <xdr:row>121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102</xdr:row>
      <xdr:rowOff>154275</xdr:rowOff>
    </xdr:from>
    <xdr:to>
      <xdr:col>6</xdr:col>
      <xdr:colOff>952212</xdr:colOff>
      <xdr:row>110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42</xdr:row>
      <xdr:rowOff>162616</xdr:rowOff>
    </xdr:from>
    <xdr:to>
      <xdr:col>11</xdr:col>
      <xdr:colOff>152399</xdr:colOff>
      <xdr:row>46</xdr:row>
      <xdr:rowOff>184017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81</xdr:row>
      <xdr:rowOff>33336</xdr:rowOff>
    </xdr:from>
    <xdr:to>
      <xdr:col>10</xdr:col>
      <xdr:colOff>876300</xdr:colOff>
      <xdr:row>84</xdr:row>
      <xdr:rowOff>222523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147</xdr:row>
      <xdr:rowOff>164522</xdr:rowOff>
    </xdr:from>
    <xdr:to>
      <xdr:col>11</xdr:col>
      <xdr:colOff>148590</xdr:colOff>
      <xdr:row>151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643596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986789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148445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109826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185869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bestFit="1" customWidth="1"/>
    <col min="4" max="4" width="11.664062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8" t="s">
        <v>0</v>
      </c>
      <c r="B5" s="208"/>
      <c r="C5" s="208"/>
      <c r="D5" s="208"/>
      <c r="E5" s="208"/>
      <c r="F5" s="208"/>
      <c r="G5" s="208"/>
      <c r="H5" s="208"/>
      <c r="I5" s="208"/>
    </row>
    <row r="6" spans="1:18" s="21" customFormat="1" ht="44.4" x14ac:dyDescent="0.3">
      <c r="A6" s="208" t="s">
        <v>1</v>
      </c>
      <c r="B6" s="208"/>
      <c r="C6" s="208"/>
      <c r="D6" s="208"/>
      <c r="E6" s="208"/>
      <c r="F6" s="208"/>
      <c r="G6" s="208"/>
      <c r="H6" s="208"/>
      <c r="I6" s="208"/>
      <c r="R6"/>
    </row>
    <row r="7" spans="1:18" s="4" customFormat="1" ht="34.799999999999997" x14ac:dyDescent="0.3">
      <c r="A7" s="210" t="s">
        <v>146</v>
      </c>
      <c r="B7" s="210"/>
      <c r="C7" s="210"/>
      <c r="D7" s="210"/>
      <c r="E7" s="210"/>
      <c r="F7" s="210"/>
      <c r="G7" s="210"/>
      <c r="H7" s="210"/>
      <c r="I7" s="210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3" t="s">
        <v>68</v>
      </c>
      <c r="C9" s="193"/>
      <c r="D9" s="193"/>
      <c r="E9" s="193"/>
      <c r="F9" s="193"/>
      <c r="G9" s="193"/>
      <c r="H9" s="79"/>
      <c r="I9" s="79"/>
      <c r="J9" s="93"/>
    </row>
    <row r="10" spans="1:18" s="4" customFormat="1" ht="34.799999999999997" hidden="1" x14ac:dyDescent="0.3">
      <c r="A10" s="79"/>
      <c r="B10" s="194" t="s">
        <v>3</v>
      </c>
      <c r="C10" s="196" t="s">
        <v>4</v>
      </c>
      <c r="D10" s="89"/>
      <c r="E10" s="198" t="s">
        <v>5</v>
      </c>
      <c r="F10" s="201" t="s">
        <v>6</v>
      </c>
      <c r="G10" s="188" t="s">
        <v>69</v>
      </c>
      <c r="H10" s="79"/>
      <c r="I10" s="79"/>
      <c r="J10" s="93"/>
    </row>
    <row r="11" spans="1:18" s="4" customFormat="1" ht="5.4" hidden="1" customHeight="1" x14ac:dyDescent="0.3">
      <c r="A11" s="79"/>
      <c r="B11" s="195"/>
      <c r="C11" s="197"/>
      <c r="D11" s="92"/>
      <c r="E11" s="199"/>
      <c r="F11" s="202"/>
      <c r="G11" s="189"/>
      <c r="H11" s="79"/>
      <c r="I11" s="79"/>
      <c r="J11" s="93"/>
    </row>
    <row r="12" spans="1:18" s="4" customFormat="1" ht="19.2" hidden="1" customHeight="1" x14ac:dyDescent="0.35">
      <c r="A12" s="79"/>
      <c r="B12" s="136" t="s">
        <v>56</v>
      </c>
      <c r="C12" s="137" t="s">
        <v>73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9" t="s">
        <v>2</v>
      </c>
      <c r="C15" s="209"/>
      <c r="D15" s="209"/>
      <c r="E15" s="209"/>
      <c r="F15" s="209"/>
      <c r="G15" s="209"/>
      <c r="H15" s="193"/>
      <c r="I15" s="11"/>
    </row>
    <row r="16" spans="1:18" ht="36.6" thickBot="1" x14ac:dyDescent="0.35">
      <c r="B16" s="169" t="s">
        <v>3</v>
      </c>
      <c r="C16" s="170" t="s">
        <v>4</v>
      </c>
      <c r="D16" s="171" t="s">
        <v>103</v>
      </c>
      <c r="E16" s="172" t="s">
        <v>98</v>
      </c>
      <c r="F16" s="172" t="s">
        <v>6</v>
      </c>
      <c r="G16" s="172" t="s">
        <v>7</v>
      </c>
      <c r="H16" s="168" t="s">
        <v>60</v>
      </c>
      <c r="I16" s="167" t="s">
        <v>89</v>
      </c>
      <c r="J16" s="167" t="s">
        <v>66</v>
      </c>
      <c r="K16" s="167" t="s">
        <v>74</v>
      </c>
      <c r="L16" s="166"/>
    </row>
    <row r="17" spans="1:24" s="14" customFormat="1" ht="18" x14ac:dyDescent="0.3">
      <c r="A17" s="72"/>
      <c r="B17" s="103" t="s">
        <v>97</v>
      </c>
      <c r="C17" s="160" t="s">
        <v>105</v>
      </c>
      <c r="D17" s="158">
        <v>45687</v>
      </c>
      <c r="E17" s="158">
        <v>45694</v>
      </c>
      <c r="F17" s="158">
        <v>45702</v>
      </c>
      <c r="G17" s="158">
        <v>45717</v>
      </c>
      <c r="H17" s="135">
        <f>(F17+28)</f>
        <v>45730</v>
      </c>
      <c r="I17" s="135">
        <f>F17+30</f>
        <v>45732</v>
      </c>
      <c r="J17" s="135">
        <f>(F17+30)</f>
        <v>45732</v>
      </c>
      <c r="K17" s="159">
        <f>(G17+28)</f>
        <v>45745</v>
      </c>
      <c r="L17" s="151"/>
    </row>
    <row r="18" spans="1:24" s="14" customFormat="1" ht="18" x14ac:dyDescent="0.3">
      <c r="A18" s="72"/>
      <c r="B18" s="103" t="s">
        <v>76</v>
      </c>
      <c r="C18" s="160" t="s">
        <v>111</v>
      </c>
      <c r="D18" s="158">
        <v>45335</v>
      </c>
      <c r="E18" s="158">
        <v>45340</v>
      </c>
      <c r="F18" s="158">
        <v>45345</v>
      </c>
      <c r="G18" s="158">
        <v>45363</v>
      </c>
      <c r="H18" s="158">
        <f>(F18+28)</f>
        <v>45373</v>
      </c>
      <c r="I18" s="158">
        <f t="shared" ref="I18:I23" si="0">F18+30</f>
        <v>45375</v>
      </c>
      <c r="J18" s="158">
        <f>(F18+30)</f>
        <v>45375</v>
      </c>
      <c r="K18" s="104">
        <f>(G18+28)</f>
        <v>45391</v>
      </c>
      <c r="L18" s="151"/>
    </row>
    <row r="19" spans="1:24" s="14" customFormat="1" ht="19.5" customHeight="1" x14ac:dyDescent="0.3">
      <c r="A19" s="72"/>
      <c r="B19" s="103" t="s">
        <v>85</v>
      </c>
      <c r="C19" s="160" t="s">
        <v>115</v>
      </c>
      <c r="D19" s="158">
        <v>45348</v>
      </c>
      <c r="E19" s="158">
        <v>45355</v>
      </c>
      <c r="F19" s="158">
        <v>45360</v>
      </c>
      <c r="G19" s="158">
        <v>45377</v>
      </c>
      <c r="H19" s="158">
        <f>(F19+28)</f>
        <v>45388</v>
      </c>
      <c r="I19" s="158">
        <f t="shared" si="0"/>
        <v>45390</v>
      </c>
      <c r="J19" s="158">
        <f>(F19+30)</f>
        <v>45390</v>
      </c>
      <c r="K19" s="104">
        <f>(G19+28)</f>
        <v>45405</v>
      </c>
      <c r="L19" s="151"/>
      <c r="M19"/>
    </row>
    <row r="20" spans="1:24" s="14" customFormat="1" ht="19.5" customHeight="1" x14ac:dyDescent="0.3">
      <c r="A20" s="72"/>
      <c r="B20" s="103" t="s">
        <v>78</v>
      </c>
      <c r="C20" s="160" t="s">
        <v>124</v>
      </c>
      <c r="D20" s="158">
        <v>45721</v>
      </c>
      <c r="E20" s="158">
        <v>45727</v>
      </c>
      <c r="F20" s="158">
        <v>45732</v>
      </c>
      <c r="G20" s="158">
        <v>45749</v>
      </c>
      <c r="H20" s="158">
        <f t="shared" ref="H20:H23" si="1">(F20+28)</f>
        <v>45760</v>
      </c>
      <c r="I20" s="158">
        <f t="shared" si="0"/>
        <v>45762</v>
      </c>
      <c r="J20" s="158">
        <f t="shared" ref="J20:J22" si="2">(F20+30)</f>
        <v>45762</v>
      </c>
      <c r="K20" s="104">
        <f t="shared" ref="K20:K23" si="3">(G20+28)</f>
        <v>45777</v>
      </c>
      <c r="L20" s="151"/>
    </row>
    <row r="21" spans="1:24" s="14" customFormat="1" ht="19.5" customHeight="1" x14ac:dyDescent="0.3">
      <c r="A21" s="72"/>
      <c r="B21" s="103" t="s">
        <v>58</v>
      </c>
      <c r="C21" s="160" t="s">
        <v>132</v>
      </c>
      <c r="D21" s="158">
        <v>45728</v>
      </c>
      <c r="E21" s="158">
        <v>45734</v>
      </c>
      <c r="F21" s="158">
        <v>45739</v>
      </c>
      <c r="G21" s="158">
        <v>45756</v>
      </c>
      <c r="H21" s="158">
        <f>(F21+28)</f>
        <v>45767</v>
      </c>
      <c r="I21" s="158">
        <f t="shared" si="0"/>
        <v>45769</v>
      </c>
      <c r="J21" s="158">
        <f t="shared" si="2"/>
        <v>45769</v>
      </c>
      <c r="K21" s="104">
        <f t="shared" si="3"/>
        <v>45784</v>
      </c>
      <c r="L21" s="151"/>
    </row>
    <row r="22" spans="1:24" s="14" customFormat="1" ht="19.5" customHeight="1" x14ac:dyDescent="0.3">
      <c r="A22" s="72"/>
      <c r="B22" s="103" t="s">
        <v>97</v>
      </c>
      <c r="C22" s="160" t="s">
        <v>133</v>
      </c>
      <c r="D22" s="158">
        <v>45735</v>
      </c>
      <c r="E22" s="158">
        <v>45741</v>
      </c>
      <c r="F22" s="158">
        <v>45746</v>
      </c>
      <c r="G22" s="158">
        <v>45763</v>
      </c>
      <c r="H22" s="158">
        <f t="shared" si="1"/>
        <v>45774</v>
      </c>
      <c r="I22" s="158">
        <f t="shared" si="0"/>
        <v>45776</v>
      </c>
      <c r="J22" s="158">
        <f t="shared" si="2"/>
        <v>45776</v>
      </c>
      <c r="K22" s="104">
        <f t="shared" si="3"/>
        <v>45791</v>
      </c>
      <c r="L22" s="151"/>
      <c r="X22"/>
    </row>
    <row r="23" spans="1:24" s="14" customFormat="1" ht="19.5" customHeight="1" thickBot="1" x14ac:dyDescent="0.35">
      <c r="A23" s="72"/>
      <c r="B23" s="105" t="s">
        <v>141</v>
      </c>
      <c r="C23" s="106" t="s">
        <v>142</v>
      </c>
      <c r="D23" s="107">
        <v>45742</v>
      </c>
      <c r="E23" s="107">
        <v>45748</v>
      </c>
      <c r="F23" s="107">
        <v>45753</v>
      </c>
      <c r="G23" s="107">
        <v>45770</v>
      </c>
      <c r="H23" s="107">
        <f t="shared" si="1"/>
        <v>45781</v>
      </c>
      <c r="I23" s="107">
        <f t="shared" si="0"/>
        <v>45783</v>
      </c>
      <c r="J23" s="107">
        <f>(F23+30)</f>
        <v>45783</v>
      </c>
      <c r="K23" s="108">
        <f t="shared" si="3"/>
        <v>45798</v>
      </c>
      <c r="L23" s="151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3" t="s">
        <v>8</v>
      </c>
      <c r="C27" s="193"/>
      <c r="D27" s="193"/>
      <c r="E27" s="193"/>
      <c r="F27" s="193"/>
      <c r="G27" s="193"/>
      <c r="H27" s="11"/>
      <c r="I27" s="11"/>
    </row>
    <row r="28" spans="1:24" ht="18" customHeight="1" x14ac:dyDescent="0.3">
      <c r="B28" s="194" t="s">
        <v>3</v>
      </c>
      <c r="C28" s="196" t="s">
        <v>4</v>
      </c>
      <c r="D28" s="89"/>
      <c r="E28" s="198" t="s">
        <v>5</v>
      </c>
      <c r="F28" s="201" t="s">
        <v>6</v>
      </c>
      <c r="G28" s="188" t="s">
        <v>9</v>
      </c>
      <c r="H28" s="185"/>
      <c r="I28" s="211"/>
    </row>
    <row r="29" spans="1:24" ht="18.75" customHeight="1" thickBot="1" x14ac:dyDescent="0.35">
      <c r="B29" s="195"/>
      <c r="C29" s="197"/>
      <c r="D29" s="92"/>
      <c r="E29" s="199"/>
      <c r="F29" s="202"/>
      <c r="G29" s="189"/>
      <c r="H29" s="185"/>
      <c r="I29" s="211"/>
    </row>
    <row r="30" spans="1:24" ht="18.75" customHeight="1" x14ac:dyDescent="0.35">
      <c r="B30" s="26" t="s">
        <v>94</v>
      </c>
      <c r="C30" s="86" t="s">
        <v>114</v>
      </c>
      <c r="D30" s="86"/>
      <c r="E30" s="34">
        <v>45693</v>
      </c>
      <c r="F30" s="34">
        <v>45700</v>
      </c>
      <c r="G30" s="31">
        <v>45718</v>
      </c>
      <c r="H30" s="152"/>
      <c r="I30" s="90"/>
    </row>
    <row r="31" spans="1:24" ht="18.75" customHeight="1" x14ac:dyDescent="0.35">
      <c r="B31" s="26" t="s">
        <v>100</v>
      </c>
      <c r="C31" s="86" t="s">
        <v>117</v>
      </c>
      <c r="D31" s="86"/>
      <c r="E31" s="34">
        <v>45698</v>
      </c>
      <c r="F31" s="34">
        <v>45704</v>
      </c>
      <c r="G31" s="31">
        <v>45725</v>
      </c>
      <c r="H31" s="152"/>
      <c r="I31" s="90"/>
    </row>
    <row r="32" spans="1:24" ht="19.5" customHeight="1" x14ac:dyDescent="0.35">
      <c r="A32" s="76"/>
      <c r="B32" s="26" t="s">
        <v>125</v>
      </c>
      <c r="C32" s="86" t="s">
        <v>126</v>
      </c>
      <c r="D32" s="86"/>
      <c r="E32" s="34">
        <v>45715</v>
      </c>
      <c r="F32" s="34">
        <v>45722</v>
      </c>
      <c r="G32" s="31">
        <v>45739</v>
      </c>
      <c r="H32" s="152"/>
      <c r="I32" s="95"/>
    </row>
    <row r="33" spans="1:26" ht="19.5" customHeight="1" thickBot="1" x14ac:dyDescent="0.4">
      <c r="A33" s="76"/>
      <c r="B33" s="27" t="s">
        <v>143</v>
      </c>
      <c r="C33" s="28" t="s">
        <v>136</v>
      </c>
      <c r="D33" s="28"/>
      <c r="E33" s="29">
        <v>45722</v>
      </c>
      <c r="F33" s="29">
        <v>45729</v>
      </c>
      <c r="G33" s="32">
        <v>45746</v>
      </c>
      <c r="H33" s="152"/>
      <c r="I33" s="95"/>
    </row>
    <row r="34" spans="1:26" x14ac:dyDescent="0.3">
      <c r="B34" s="192"/>
      <c r="C34" s="192"/>
      <c r="D34" s="192"/>
      <c r="E34" s="192"/>
      <c r="F34" s="192"/>
      <c r="G34" s="192"/>
      <c r="H34" s="192"/>
      <c r="I34" s="24"/>
    </row>
    <row r="35" spans="1:26" ht="25.5" customHeight="1" thickBot="1" x14ac:dyDescent="0.6">
      <c r="B35" s="193" t="s">
        <v>10</v>
      </c>
      <c r="C35" s="193"/>
      <c r="D35" s="193"/>
      <c r="E35" s="193"/>
      <c r="F35" s="193"/>
      <c r="G35" s="193"/>
      <c r="H35" s="11"/>
      <c r="I35" s="8"/>
      <c r="T35" s="34"/>
    </row>
    <row r="36" spans="1:26" ht="12.75" customHeight="1" x14ac:dyDescent="0.3">
      <c r="B36" s="194" t="s">
        <v>3</v>
      </c>
      <c r="C36" s="196" t="s">
        <v>4</v>
      </c>
      <c r="D36" s="89"/>
      <c r="E36" s="198" t="s">
        <v>5</v>
      </c>
      <c r="F36" s="201" t="s">
        <v>6</v>
      </c>
      <c r="G36" s="188" t="s">
        <v>11</v>
      </c>
      <c r="H36" s="185"/>
      <c r="I36" s="216"/>
      <c r="U36" s="217"/>
      <c r="V36" s="218"/>
      <c r="W36" s="163"/>
      <c r="X36" s="214"/>
      <c r="Y36" s="212"/>
      <c r="Z36" s="214"/>
    </row>
    <row r="37" spans="1:26" ht="24.75" customHeight="1" thickBot="1" x14ac:dyDescent="0.35">
      <c r="B37" s="195"/>
      <c r="C37" s="197"/>
      <c r="D37" s="92"/>
      <c r="E37" s="199"/>
      <c r="F37" s="202"/>
      <c r="G37" s="189"/>
      <c r="H37" s="185"/>
      <c r="I37" s="216"/>
      <c r="U37" s="217"/>
      <c r="V37" s="217"/>
      <c r="W37" s="162"/>
      <c r="X37" s="214"/>
      <c r="Y37" s="213"/>
      <c r="Z37" s="215"/>
    </row>
    <row r="38" spans="1:26" ht="18" x14ac:dyDescent="0.35">
      <c r="B38" s="26" t="s">
        <v>127</v>
      </c>
      <c r="C38" s="86" t="s">
        <v>128</v>
      </c>
      <c r="D38" s="86"/>
      <c r="E38" s="34">
        <v>45700</v>
      </c>
      <c r="F38" s="34">
        <v>45707</v>
      </c>
      <c r="G38" s="31">
        <v>45733</v>
      </c>
      <c r="H38" s="152"/>
      <c r="I38" s="95"/>
      <c r="U38" s="164"/>
      <c r="V38" s="86"/>
      <c r="W38" s="86"/>
      <c r="X38" s="34"/>
      <c r="Y38" s="34"/>
      <c r="Z38" s="34"/>
    </row>
    <row r="39" spans="1:26" ht="18" x14ac:dyDescent="0.35">
      <c r="B39" s="26" t="s">
        <v>129</v>
      </c>
      <c r="C39" s="86" t="s">
        <v>123</v>
      </c>
      <c r="D39" s="86"/>
      <c r="E39" s="34">
        <v>45707</v>
      </c>
      <c r="F39" s="34">
        <v>45714</v>
      </c>
      <c r="G39" s="31">
        <v>45740</v>
      </c>
      <c r="H39" s="152"/>
      <c r="I39" s="95"/>
      <c r="J39"/>
      <c r="U39" s="164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144</v>
      </c>
      <c r="C40" s="28" t="s">
        <v>145</v>
      </c>
      <c r="D40" s="28"/>
      <c r="E40" s="29">
        <v>45714</v>
      </c>
      <c r="F40" s="29">
        <v>45721</v>
      </c>
      <c r="G40" s="32">
        <v>45747</v>
      </c>
      <c r="H40" s="152"/>
      <c r="I40" s="95"/>
      <c r="U40" s="164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64"/>
      <c r="V41" s="86"/>
      <c r="W41" s="86"/>
      <c r="X41" s="34"/>
      <c r="Y41" s="34"/>
      <c r="Z41" s="34"/>
    </row>
    <row r="42" spans="1:26" ht="37.5" customHeight="1" thickBot="1" x14ac:dyDescent="0.6">
      <c r="B42" s="193" t="s">
        <v>12</v>
      </c>
      <c r="C42" s="193"/>
      <c r="D42" s="193"/>
      <c r="E42" s="193"/>
      <c r="F42" s="193"/>
      <c r="G42" s="193"/>
      <c r="H42" s="11"/>
      <c r="I42" s="8"/>
      <c r="U42" s="164"/>
      <c r="V42" s="86"/>
      <c r="W42" s="86"/>
      <c r="X42" s="34"/>
      <c r="Y42" s="34"/>
      <c r="Z42" s="34"/>
    </row>
    <row r="43" spans="1:26" ht="17.25" customHeight="1" x14ac:dyDescent="0.35">
      <c r="B43" s="194" t="s">
        <v>3</v>
      </c>
      <c r="C43" s="196" t="s">
        <v>4</v>
      </c>
      <c r="D43" s="89"/>
      <c r="E43" s="198" t="s">
        <v>5</v>
      </c>
      <c r="F43" s="201" t="s">
        <v>6</v>
      </c>
      <c r="G43" s="188" t="s">
        <v>13</v>
      </c>
      <c r="H43" s="185"/>
      <c r="I43" s="216"/>
      <c r="U43" s="164"/>
      <c r="V43" s="86"/>
      <c r="W43" s="86"/>
      <c r="X43" s="34"/>
      <c r="Y43" s="34"/>
      <c r="Z43" s="34"/>
    </row>
    <row r="44" spans="1:26" ht="18.600000000000001" thickBot="1" x14ac:dyDescent="0.4">
      <c r="B44" s="195"/>
      <c r="C44" s="197"/>
      <c r="D44" s="92"/>
      <c r="E44" s="199"/>
      <c r="F44" s="202"/>
      <c r="G44" s="189"/>
      <c r="H44" s="185"/>
      <c r="I44" s="216"/>
      <c r="U44" s="164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OOCL CHICAGO</v>
      </c>
      <c r="C45" s="140" t="str">
        <f t="shared" si="5"/>
        <v>107N</v>
      </c>
      <c r="D45" s="140"/>
      <c r="E45" s="34">
        <f>E66</f>
        <v>45693</v>
      </c>
      <c r="F45" s="34">
        <f>F66</f>
        <v>45701</v>
      </c>
      <c r="G45" s="31">
        <f>(F45+22)</f>
        <v>45723</v>
      </c>
      <c r="H45" s="152"/>
      <c r="I45" s="118"/>
      <c r="U45" s="164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JOGELA</v>
      </c>
      <c r="C46" s="140" t="str">
        <f t="shared" si="5"/>
        <v>201N</v>
      </c>
      <c r="D46" s="140"/>
      <c r="E46" s="34">
        <f t="shared" ref="E46:F49" si="6">E67</f>
        <v>45333</v>
      </c>
      <c r="F46" s="34">
        <f t="shared" si="6"/>
        <v>45704</v>
      </c>
      <c r="G46" s="31">
        <f>(F46+22)</f>
        <v>45726</v>
      </c>
      <c r="H46" s="152"/>
      <c r="I46" s="95"/>
    </row>
    <row r="47" spans="1:26" ht="19.350000000000001" customHeight="1" x14ac:dyDescent="0.35">
      <c r="B47" s="26" t="str">
        <f t="shared" si="5"/>
        <v>COSCO GENOA</v>
      </c>
      <c r="C47" s="140" t="str">
        <f t="shared" si="5"/>
        <v>089N</v>
      </c>
      <c r="D47" s="140"/>
      <c r="E47" s="34">
        <f t="shared" si="6"/>
        <v>45707</v>
      </c>
      <c r="F47" s="34">
        <f t="shared" si="6"/>
        <v>45714</v>
      </c>
      <c r="G47" s="31">
        <f>(F47+22)</f>
        <v>45736</v>
      </c>
      <c r="H47" s="152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175N</v>
      </c>
      <c r="D48" s="140"/>
      <c r="E48" s="34">
        <f t="shared" si="6"/>
        <v>45720</v>
      </c>
      <c r="F48" s="34">
        <f t="shared" si="6"/>
        <v>45725</v>
      </c>
      <c r="G48" s="31">
        <f>(F48+16)</f>
        <v>45741</v>
      </c>
      <c r="H48" s="152"/>
      <c r="I48" s="95"/>
    </row>
    <row r="49" spans="2:11" ht="19.5" customHeight="1" x14ac:dyDescent="0.35">
      <c r="B49" s="26" t="str">
        <f t="shared" si="5"/>
        <v>OOCL CHICAGO</v>
      </c>
      <c r="C49" s="140" t="str">
        <f t="shared" si="5"/>
        <v>108N</v>
      </c>
      <c r="D49" s="140"/>
      <c r="E49" s="34">
        <v>45723</v>
      </c>
      <c r="F49" s="34">
        <f t="shared" si="6"/>
        <v>45732</v>
      </c>
      <c r="G49" s="31">
        <f>(F49+16)</f>
        <v>45748</v>
      </c>
      <c r="H49" s="152"/>
      <c r="I49" s="95"/>
    </row>
    <row r="50" spans="2:11" ht="19.5" customHeight="1" thickBot="1" x14ac:dyDescent="0.4">
      <c r="B50" s="27" t="str">
        <f>B71</f>
        <v>JOGELA</v>
      </c>
      <c r="C50" s="141" t="str">
        <f>C71</f>
        <v>202N</v>
      </c>
      <c r="D50" s="141"/>
      <c r="E50" s="29">
        <f>E71</f>
        <v>45734</v>
      </c>
      <c r="F50" s="29">
        <f>F71</f>
        <v>45739</v>
      </c>
      <c r="G50" s="32">
        <f>(F50+16)</f>
        <v>45755</v>
      </c>
      <c r="H50" s="152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2"/>
      <c r="C62" s="192"/>
      <c r="D62" s="192"/>
      <c r="E62" s="192"/>
      <c r="F62" s="192"/>
      <c r="G62" s="192"/>
      <c r="H62" s="192"/>
      <c r="I62" s="8"/>
    </row>
    <row r="63" spans="2:11" ht="25.5" customHeight="1" thickBot="1" x14ac:dyDescent="0.6">
      <c r="B63" s="193" t="s">
        <v>14</v>
      </c>
      <c r="C63" s="193"/>
      <c r="D63" s="193"/>
      <c r="E63" s="193"/>
      <c r="F63" s="193"/>
      <c r="G63" s="193"/>
      <c r="H63" s="193"/>
      <c r="I63" s="11"/>
    </row>
    <row r="64" spans="2:11" ht="18.75" customHeight="1" x14ac:dyDescent="0.3">
      <c r="B64" s="194" t="s">
        <v>3</v>
      </c>
      <c r="C64" s="196" t="s">
        <v>4</v>
      </c>
      <c r="D64" s="89"/>
      <c r="E64" s="198" t="s">
        <v>5</v>
      </c>
      <c r="F64" s="201" t="s">
        <v>6</v>
      </c>
      <c r="G64" s="201" t="s">
        <v>15</v>
      </c>
      <c r="H64" s="188" t="s">
        <v>90</v>
      </c>
      <c r="I64" s="188" t="s">
        <v>16</v>
      </c>
      <c r="J64" s="188" t="s">
        <v>110</v>
      </c>
      <c r="K64" s="185"/>
    </row>
    <row r="65" spans="1:11" ht="18.75" customHeight="1" thickBot="1" x14ac:dyDescent="0.35">
      <c r="B65" s="195"/>
      <c r="C65" s="197"/>
      <c r="D65" s="92"/>
      <c r="E65" s="199"/>
      <c r="F65" s="202"/>
      <c r="G65" s="202"/>
      <c r="H65" s="189"/>
      <c r="I65" s="189"/>
      <c r="J65" s="189"/>
      <c r="K65" s="185"/>
    </row>
    <row r="66" spans="1:11" ht="18" x14ac:dyDescent="0.35">
      <c r="A66" s="73"/>
      <c r="B66" s="26" t="s">
        <v>53</v>
      </c>
      <c r="C66" s="140" t="s">
        <v>108</v>
      </c>
      <c r="D66" s="140"/>
      <c r="E66" s="34">
        <v>45693</v>
      </c>
      <c r="F66" s="34">
        <v>45701</v>
      </c>
      <c r="G66" s="34">
        <v>45712</v>
      </c>
      <c r="H66" s="34">
        <f t="shared" ref="H66:H71" si="7">F66+26</f>
        <v>45727</v>
      </c>
      <c r="I66" s="67">
        <f>F66+26</f>
        <v>45727</v>
      </c>
      <c r="J66" s="31">
        <f>F66+25</f>
        <v>45726</v>
      </c>
      <c r="K66" s="152"/>
    </row>
    <row r="67" spans="1:11" ht="19.5" customHeight="1" x14ac:dyDescent="0.35">
      <c r="A67" s="73"/>
      <c r="B67" s="26" t="s">
        <v>75</v>
      </c>
      <c r="C67" s="140" t="s">
        <v>113</v>
      </c>
      <c r="D67" s="140"/>
      <c r="E67" s="34">
        <v>45333</v>
      </c>
      <c r="F67" s="34">
        <v>45704</v>
      </c>
      <c r="G67" s="34">
        <v>45353</v>
      </c>
      <c r="H67" s="34">
        <f t="shared" si="7"/>
        <v>45730</v>
      </c>
      <c r="I67" s="34">
        <f>F67+26</f>
        <v>45730</v>
      </c>
      <c r="J67" s="31">
        <f>F67+25</f>
        <v>45729</v>
      </c>
      <c r="K67" s="152"/>
    </row>
    <row r="68" spans="1:11" ht="19.5" customHeight="1" x14ac:dyDescent="0.35">
      <c r="A68" s="73"/>
      <c r="B68" s="26" t="s">
        <v>55</v>
      </c>
      <c r="C68" s="140" t="s">
        <v>118</v>
      </c>
      <c r="D68" s="140"/>
      <c r="E68" s="34">
        <v>45707</v>
      </c>
      <c r="F68" s="34">
        <v>45714</v>
      </c>
      <c r="G68" s="34">
        <v>45726</v>
      </c>
      <c r="H68" s="34">
        <f>F68+26</f>
        <v>45740</v>
      </c>
      <c r="I68" s="34">
        <f t="shared" ref="I68:I71" si="8">F68+26</f>
        <v>45740</v>
      </c>
      <c r="J68" s="31">
        <f t="shared" ref="J68:J71" si="9">F68+25</f>
        <v>45739</v>
      </c>
      <c r="K68" s="152"/>
    </row>
    <row r="69" spans="1:11" ht="19.5" customHeight="1" x14ac:dyDescent="0.35">
      <c r="A69" s="73"/>
      <c r="B69" s="26" t="s">
        <v>95</v>
      </c>
      <c r="C69" s="140" t="s">
        <v>122</v>
      </c>
      <c r="D69" s="140"/>
      <c r="E69" s="34">
        <v>45720</v>
      </c>
      <c r="F69" s="34">
        <v>45725</v>
      </c>
      <c r="G69" s="34">
        <v>45739</v>
      </c>
      <c r="H69" s="34">
        <f t="shared" si="7"/>
        <v>45751</v>
      </c>
      <c r="I69" s="34">
        <f t="shared" si="8"/>
        <v>45751</v>
      </c>
      <c r="J69" s="31">
        <f t="shared" si="9"/>
        <v>45750</v>
      </c>
      <c r="K69" s="152"/>
    </row>
    <row r="70" spans="1:11" ht="19.5" customHeight="1" x14ac:dyDescent="0.35">
      <c r="A70" s="73"/>
      <c r="B70" s="26" t="s">
        <v>53</v>
      </c>
      <c r="C70" s="140" t="s">
        <v>139</v>
      </c>
      <c r="D70" s="140"/>
      <c r="E70" s="34">
        <v>45723</v>
      </c>
      <c r="F70" s="34">
        <v>45732</v>
      </c>
      <c r="G70" s="34">
        <v>45746</v>
      </c>
      <c r="H70" s="34">
        <f t="shared" si="7"/>
        <v>45758</v>
      </c>
      <c r="I70" s="34">
        <f t="shared" si="8"/>
        <v>45758</v>
      </c>
      <c r="J70" s="31">
        <f t="shared" si="9"/>
        <v>45757</v>
      </c>
      <c r="K70" s="152"/>
    </row>
    <row r="71" spans="1:11" ht="19.5" customHeight="1" thickBot="1" x14ac:dyDescent="0.4">
      <c r="A71" s="73"/>
      <c r="B71" s="27" t="s">
        <v>75</v>
      </c>
      <c r="C71" s="141" t="s">
        <v>140</v>
      </c>
      <c r="D71" s="141"/>
      <c r="E71" s="29">
        <v>45734</v>
      </c>
      <c r="F71" s="29">
        <v>45739</v>
      </c>
      <c r="G71" s="29">
        <v>45753</v>
      </c>
      <c r="H71" s="29">
        <f t="shared" si="7"/>
        <v>45765</v>
      </c>
      <c r="I71" s="29">
        <f t="shared" si="8"/>
        <v>45765</v>
      </c>
      <c r="J71" s="32">
        <f t="shared" si="9"/>
        <v>45764</v>
      </c>
      <c r="K71" s="152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3" t="s">
        <v>67</v>
      </c>
      <c r="C73" s="193"/>
      <c r="D73" s="193"/>
      <c r="E73" s="193"/>
      <c r="F73" s="193"/>
      <c r="G73" s="193"/>
      <c r="H73" s="193"/>
      <c r="I73" s="193"/>
    </row>
    <row r="74" spans="1:11" ht="18" customHeight="1" x14ac:dyDescent="0.3">
      <c r="B74" s="194" t="s">
        <v>3</v>
      </c>
      <c r="C74" s="196" t="s">
        <v>4</v>
      </c>
      <c r="D74" s="89"/>
      <c r="E74" s="198" t="s">
        <v>5</v>
      </c>
      <c r="F74" s="201" t="s">
        <v>6</v>
      </c>
      <c r="G74" s="201" t="s">
        <v>15</v>
      </c>
      <c r="H74" s="188" t="s">
        <v>18</v>
      </c>
      <c r="I74" s="188" t="s">
        <v>61</v>
      </c>
      <c r="J74" s="188" t="s">
        <v>62</v>
      </c>
      <c r="K74" s="185"/>
    </row>
    <row r="75" spans="1:11" ht="18" customHeight="1" thickBot="1" x14ac:dyDescent="0.35">
      <c r="B75" s="195"/>
      <c r="C75" s="197"/>
      <c r="D75" s="92"/>
      <c r="E75" s="199"/>
      <c r="F75" s="202"/>
      <c r="G75" s="202"/>
      <c r="H75" s="189"/>
      <c r="I75" s="189"/>
      <c r="J75" s="189"/>
      <c r="K75" s="185"/>
    </row>
    <row r="76" spans="1:11" ht="19.5" customHeight="1" x14ac:dyDescent="0.35">
      <c r="A76" s="66"/>
      <c r="B76" s="26" t="str">
        <f>B66</f>
        <v>OOCL CHICAGO</v>
      </c>
      <c r="C76" s="140" t="str">
        <f>C66</f>
        <v>107N</v>
      </c>
      <c r="D76" s="140"/>
      <c r="E76" s="34">
        <f>E66</f>
        <v>45693</v>
      </c>
      <c r="F76" s="34">
        <f>F66</f>
        <v>45701</v>
      </c>
      <c r="G76" s="34">
        <f>G66</f>
        <v>45712</v>
      </c>
      <c r="H76" s="34">
        <f>F76+32</f>
        <v>45733</v>
      </c>
      <c r="I76" s="67">
        <f>F76+28</f>
        <v>45729</v>
      </c>
      <c r="J76" s="31">
        <f>G76+28</f>
        <v>45740</v>
      </c>
      <c r="K76" s="152"/>
    </row>
    <row r="77" spans="1:11" ht="19.5" customHeight="1" x14ac:dyDescent="0.35">
      <c r="A77" s="66"/>
      <c r="B77" s="26" t="str">
        <f t="shared" ref="B77:C80" si="10">B67</f>
        <v>JOGELA</v>
      </c>
      <c r="C77" s="140" t="str">
        <f t="shared" si="10"/>
        <v>201N</v>
      </c>
      <c r="D77" s="140"/>
      <c r="E77" s="34">
        <f>E67</f>
        <v>45333</v>
      </c>
      <c r="F77" s="34">
        <f t="shared" ref="F77:G81" si="11">F67</f>
        <v>45704</v>
      </c>
      <c r="G77" s="34">
        <f t="shared" si="11"/>
        <v>45353</v>
      </c>
      <c r="H77" s="34">
        <f>F77+32</f>
        <v>45736</v>
      </c>
      <c r="I77" s="34">
        <f>F77+28</f>
        <v>45732</v>
      </c>
      <c r="J77" s="31">
        <f>G77+28</f>
        <v>45381</v>
      </c>
      <c r="K77" s="152"/>
    </row>
    <row r="78" spans="1:11" ht="19.5" customHeight="1" x14ac:dyDescent="0.35">
      <c r="A78" s="66"/>
      <c r="B78" s="26" t="str">
        <f t="shared" si="10"/>
        <v>COSCO GENOA</v>
      </c>
      <c r="C78" s="140" t="str">
        <f t="shared" si="10"/>
        <v>089N</v>
      </c>
      <c r="D78" s="140"/>
      <c r="E78" s="34">
        <f>E68</f>
        <v>45707</v>
      </c>
      <c r="F78" s="34">
        <f t="shared" si="11"/>
        <v>45714</v>
      </c>
      <c r="G78" s="34">
        <f t="shared" si="11"/>
        <v>45726</v>
      </c>
      <c r="H78" s="34">
        <f t="shared" ref="H78:H81" si="12">F78+32</f>
        <v>45746</v>
      </c>
      <c r="I78" s="34">
        <f>F78+28</f>
        <v>45742</v>
      </c>
      <c r="J78" s="31">
        <f t="shared" ref="J78:J80" si="13">G78+28</f>
        <v>45754</v>
      </c>
      <c r="K78" s="152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175N</v>
      </c>
      <c r="D79" s="140"/>
      <c r="E79" s="34">
        <f>E69</f>
        <v>45720</v>
      </c>
      <c r="F79" s="34">
        <f t="shared" si="11"/>
        <v>45725</v>
      </c>
      <c r="G79" s="34">
        <f t="shared" si="11"/>
        <v>45739</v>
      </c>
      <c r="H79" s="34">
        <f t="shared" si="12"/>
        <v>45757</v>
      </c>
      <c r="I79" s="34">
        <f>F79+28</f>
        <v>45753</v>
      </c>
      <c r="J79" s="31">
        <f t="shared" si="13"/>
        <v>45767</v>
      </c>
      <c r="K79" s="152"/>
    </row>
    <row r="80" spans="1:11" ht="19.5" customHeight="1" x14ac:dyDescent="0.35">
      <c r="B80" s="26" t="str">
        <f t="shared" si="10"/>
        <v>OOCL CHICAGO</v>
      </c>
      <c r="C80" s="140" t="str">
        <f t="shared" si="10"/>
        <v>108N</v>
      </c>
      <c r="D80" s="140"/>
      <c r="E80" s="34">
        <f>E70</f>
        <v>45723</v>
      </c>
      <c r="F80" s="34">
        <f t="shared" si="11"/>
        <v>45732</v>
      </c>
      <c r="G80" s="34">
        <f t="shared" si="11"/>
        <v>45746</v>
      </c>
      <c r="H80" s="34">
        <f t="shared" si="12"/>
        <v>45764</v>
      </c>
      <c r="I80" s="34">
        <f>F80+28</f>
        <v>45760</v>
      </c>
      <c r="J80" s="31">
        <f t="shared" si="13"/>
        <v>45774</v>
      </c>
      <c r="K80" s="152"/>
    </row>
    <row r="81" spans="1:11" ht="19.5" customHeight="1" thickBot="1" x14ac:dyDescent="0.4">
      <c r="B81" s="27" t="str">
        <f>B71</f>
        <v>JOGELA</v>
      </c>
      <c r="C81" s="141" t="str">
        <f t="shared" ref="C81" si="14">C71</f>
        <v>202N</v>
      </c>
      <c r="D81" s="141"/>
      <c r="E81" s="29">
        <f>E71</f>
        <v>45734</v>
      </c>
      <c r="F81" s="29">
        <f t="shared" si="11"/>
        <v>45739</v>
      </c>
      <c r="G81" s="29">
        <f t="shared" si="11"/>
        <v>45753</v>
      </c>
      <c r="H81" s="29">
        <f t="shared" si="12"/>
        <v>45771</v>
      </c>
      <c r="I81" s="29">
        <f>F81+28</f>
        <v>45767</v>
      </c>
      <c r="J81" s="32">
        <f>G81+28</f>
        <v>45781</v>
      </c>
      <c r="K81" s="152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3" t="s">
        <v>19</v>
      </c>
      <c r="C83" s="193"/>
      <c r="D83" s="193"/>
      <c r="E83" s="193"/>
      <c r="F83" s="193"/>
      <c r="G83" s="193"/>
      <c r="H83" s="193"/>
      <c r="I83" s="193"/>
    </row>
    <row r="84" spans="1:11" ht="18" customHeight="1" x14ac:dyDescent="0.3">
      <c r="B84" s="194" t="s">
        <v>3</v>
      </c>
      <c r="C84" s="196" t="s">
        <v>4</v>
      </c>
      <c r="D84" s="89"/>
      <c r="E84" s="198" t="s">
        <v>5</v>
      </c>
      <c r="F84" s="201" t="s">
        <v>6</v>
      </c>
      <c r="G84" s="201" t="s">
        <v>15</v>
      </c>
      <c r="H84" s="206" t="s">
        <v>91</v>
      </c>
      <c r="I84" s="188" t="s">
        <v>64</v>
      </c>
      <c r="J84" s="188" t="s">
        <v>22</v>
      </c>
      <c r="K84" s="185"/>
    </row>
    <row r="85" spans="1:11" ht="18" customHeight="1" thickBot="1" x14ac:dyDescent="0.35">
      <c r="B85" s="195"/>
      <c r="C85" s="197"/>
      <c r="D85" s="92"/>
      <c r="E85" s="199"/>
      <c r="F85" s="202"/>
      <c r="G85" s="202"/>
      <c r="H85" s="207"/>
      <c r="I85" s="189"/>
      <c r="J85" s="189"/>
      <c r="K85" s="185"/>
    </row>
    <row r="86" spans="1:11" ht="19.5" customHeight="1" x14ac:dyDescent="0.35">
      <c r="A86" s="66"/>
      <c r="B86" s="26" t="str">
        <f>B95</f>
        <v>OOCL CHICAGO</v>
      </c>
      <c r="C86" s="140" t="str">
        <f t="shared" ref="C86:C91" si="15">C66</f>
        <v>107N</v>
      </c>
      <c r="D86" s="140"/>
      <c r="E86" s="34">
        <f t="shared" ref="E86:E91" si="16">E66</f>
        <v>45693</v>
      </c>
      <c r="F86" s="34">
        <f>F76</f>
        <v>45701</v>
      </c>
      <c r="G86" s="34">
        <f>G76</f>
        <v>45712</v>
      </c>
      <c r="H86" s="34">
        <f>F86+48</f>
        <v>45749</v>
      </c>
      <c r="I86" s="67">
        <f>F86+48</f>
        <v>45749</v>
      </c>
      <c r="J86" s="31">
        <f t="shared" ref="J86:J91" si="17">G86+45</f>
        <v>45757</v>
      </c>
      <c r="K86" s="152"/>
    </row>
    <row r="87" spans="1:11" ht="19.5" customHeight="1" x14ac:dyDescent="0.35">
      <c r="A87" s="66"/>
      <c r="B87" s="26" t="str">
        <f t="shared" ref="B87:B91" si="18">B67</f>
        <v>JOGELA</v>
      </c>
      <c r="C87" s="140" t="str">
        <f t="shared" si="15"/>
        <v>201N</v>
      </c>
      <c r="D87" s="140"/>
      <c r="E87" s="34">
        <f t="shared" si="16"/>
        <v>45333</v>
      </c>
      <c r="F87" s="34">
        <f>F77</f>
        <v>45704</v>
      </c>
      <c r="G87" s="34">
        <f t="shared" ref="G87:G91" si="19">G77</f>
        <v>45353</v>
      </c>
      <c r="H87" s="34">
        <f t="shared" ref="H87:H91" si="20">F87+48</f>
        <v>45752</v>
      </c>
      <c r="I87" s="34">
        <f t="shared" ref="I87:I91" si="21">F87+48</f>
        <v>45752</v>
      </c>
      <c r="J87" s="31">
        <f t="shared" si="17"/>
        <v>45398</v>
      </c>
      <c r="K87" s="152"/>
    </row>
    <row r="88" spans="1:11" ht="19.5" customHeight="1" x14ac:dyDescent="0.35">
      <c r="A88" s="66"/>
      <c r="B88" s="26" t="str">
        <f t="shared" si="18"/>
        <v>COSCO GENOA</v>
      </c>
      <c r="C88" s="140" t="str">
        <f t="shared" si="15"/>
        <v>089N</v>
      </c>
      <c r="D88" s="140"/>
      <c r="E88" s="34">
        <f t="shared" si="16"/>
        <v>45707</v>
      </c>
      <c r="F88" s="34">
        <f>F78</f>
        <v>45714</v>
      </c>
      <c r="G88" s="34">
        <f t="shared" si="19"/>
        <v>45726</v>
      </c>
      <c r="H88" s="34">
        <f t="shared" si="20"/>
        <v>45762</v>
      </c>
      <c r="I88" s="34">
        <f t="shared" si="21"/>
        <v>45762</v>
      </c>
      <c r="J88" s="31">
        <f t="shared" si="17"/>
        <v>45771</v>
      </c>
      <c r="K88" s="152"/>
    </row>
    <row r="89" spans="1:11" ht="19.5" customHeight="1" x14ac:dyDescent="0.35">
      <c r="A89" s="66"/>
      <c r="B89" s="26" t="str">
        <f t="shared" si="18"/>
        <v>KOTA LAMBAI</v>
      </c>
      <c r="C89" s="140" t="str">
        <f t="shared" si="15"/>
        <v>175N</v>
      </c>
      <c r="D89" s="140"/>
      <c r="E89" s="34">
        <f t="shared" si="16"/>
        <v>45720</v>
      </c>
      <c r="F89" s="34">
        <f>F79</f>
        <v>45725</v>
      </c>
      <c r="G89" s="34">
        <f t="shared" si="19"/>
        <v>45739</v>
      </c>
      <c r="H89" s="34">
        <f t="shared" si="20"/>
        <v>45773</v>
      </c>
      <c r="I89" s="34">
        <f t="shared" si="21"/>
        <v>45773</v>
      </c>
      <c r="J89" s="31">
        <f t="shared" si="17"/>
        <v>45784</v>
      </c>
      <c r="K89" s="152"/>
    </row>
    <row r="90" spans="1:11" ht="19.5" customHeight="1" x14ac:dyDescent="0.35">
      <c r="A90" s="66"/>
      <c r="B90" s="26" t="str">
        <f t="shared" si="18"/>
        <v>OOCL CHICAGO</v>
      </c>
      <c r="C90" s="140" t="str">
        <f t="shared" si="15"/>
        <v>108N</v>
      </c>
      <c r="D90" s="140"/>
      <c r="E90" s="34">
        <f t="shared" si="16"/>
        <v>45723</v>
      </c>
      <c r="F90" s="34">
        <f>F80</f>
        <v>45732</v>
      </c>
      <c r="G90" s="34">
        <f t="shared" si="19"/>
        <v>45746</v>
      </c>
      <c r="H90" s="34">
        <f t="shared" si="20"/>
        <v>45780</v>
      </c>
      <c r="I90" s="34">
        <f t="shared" si="21"/>
        <v>45780</v>
      </c>
      <c r="J90" s="31">
        <f t="shared" si="17"/>
        <v>45791</v>
      </c>
      <c r="K90" s="152"/>
    </row>
    <row r="91" spans="1:11" ht="19.5" customHeight="1" thickBot="1" x14ac:dyDescent="0.4">
      <c r="A91" s="66"/>
      <c r="B91" s="26" t="str">
        <f t="shared" si="18"/>
        <v>JOGELA</v>
      </c>
      <c r="C91" s="140" t="str">
        <f t="shared" si="15"/>
        <v>202N</v>
      </c>
      <c r="D91" s="141"/>
      <c r="E91" s="34">
        <f t="shared" si="16"/>
        <v>45734</v>
      </c>
      <c r="F91" s="34">
        <f>F81</f>
        <v>45739</v>
      </c>
      <c r="G91" s="34">
        <f t="shared" si="19"/>
        <v>45753</v>
      </c>
      <c r="H91" s="29">
        <f t="shared" si="20"/>
        <v>45787</v>
      </c>
      <c r="I91" s="29">
        <f t="shared" si="21"/>
        <v>45787</v>
      </c>
      <c r="J91" s="32">
        <f t="shared" si="17"/>
        <v>45798</v>
      </c>
      <c r="K91" s="152"/>
    </row>
    <row r="92" spans="1:11" ht="38.25" customHeight="1" thickBot="1" x14ac:dyDescent="0.6">
      <c r="B92" s="205" t="s">
        <v>23</v>
      </c>
      <c r="C92" s="205"/>
      <c r="D92" s="205"/>
      <c r="E92" s="205"/>
      <c r="F92" s="205"/>
      <c r="G92" s="205"/>
      <c r="H92" s="205"/>
      <c r="I92" s="205"/>
    </row>
    <row r="93" spans="1:11" ht="20.25" customHeight="1" x14ac:dyDescent="0.3">
      <c r="B93" s="194" t="s">
        <v>3</v>
      </c>
      <c r="C93" s="196" t="s">
        <v>4</v>
      </c>
      <c r="D93" s="89"/>
      <c r="E93" s="198" t="s">
        <v>5</v>
      </c>
      <c r="F93" s="201" t="s">
        <v>6</v>
      </c>
      <c r="G93" s="201" t="s">
        <v>15</v>
      </c>
      <c r="H93" s="188" t="s">
        <v>24</v>
      </c>
      <c r="I93" s="203" t="s">
        <v>25</v>
      </c>
      <c r="J93" s="186" t="s">
        <v>63</v>
      </c>
      <c r="K93" s="185"/>
    </row>
    <row r="94" spans="1:11" ht="20.100000000000001" customHeight="1" thickBot="1" x14ac:dyDescent="0.35">
      <c r="B94" s="195"/>
      <c r="C94" s="197"/>
      <c r="D94" s="92"/>
      <c r="E94" s="199"/>
      <c r="F94" s="202"/>
      <c r="G94" s="202"/>
      <c r="H94" s="189"/>
      <c r="I94" s="204"/>
      <c r="J94" s="187"/>
      <c r="K94" s="185"/>
    </row>
    <row r="95" spans="1:11" ht="19.5" customHeight="1" x14ac:dyDescent="0.35">
      <c r="A95" s="66"/>
      <c r="B95" s="26" t="str">
        <f t="shared" ref="B95:C100" si="22">B66</f>
        <v>OOCL CHICAGO</v>
      </c>
      <c r="C95" s="140" t="str">
        <f t="shared" si="22"/>
        <v>107N</v>
      </c>
      <c r="D95" s="140"/>
      <c r="E95" s="34">
        <f>E66</f>
        <v>45693</v>
      </c>
      <c r="F95" s="34">
        <f>F86</f>
        <v>45701</v>
      </c>
      <c r="G95" s="34">
        <f>G86</f>
        <v>45712</v>
      </c>
      <c r="H95" s="34">
        <f>F95+42</f>
        <v>45743</v>
      </c>
      <c r="I95" s="67">
        <f t="shared" ref="I95:I100" si="23">F95+51</f>
        <v>45752</v>
      </c>
      <c r="J95" s="31">
        <f>F95+51</f>
        <v>45752</v>
      </c>
      <c r="K95" s="152"/>
    </row>
    <row r="96" spans="1:11" ht="19.5" customHeight="1" x14ac:dyDescent="0.35">
      <c r="A96" s="66"/>
      <c r="B96" s="26" t="str">
        <f t="shared" si="22"/>
        <v>JOGELA</v>
      </c>
      <c r="C96" s="140" t="str">
        <f t="shared" si="22"/>
        <v>201N</v>
      </c>
      <c r="D96" s="140"/>
      <c r="E96" s="34">
        <f>E67</f>
        <v>45333</v>
      </c>
      <c r="F96" s="34">
        <f>F87</f>
        <v>45704</v>
      </c>
      <c r="G96" s="34">
        <f t="shared" ref="F96:G100" si="24">G87</f>
        <v>45353</v>
      </c>
      <c r="H96" s="34">
        <f t="shared" ref="H96:H100" si="25">F96+42</f>
        <v>45746</v>
      </c>
      <c r="I96" s="34">
        <f t="shared" si="23"/>
        <v>45755</v>
      </c>
      <c r="J96" s="31">
        <f>F96+51</f>
        <v>45755</v>
      </c>
      <c r="K96" s="152"/>
    </row>
    <row r="97" spans="1:11" ht="19.5" customHeight="1" x14ac:dyDescent="0.35">
      <c r="A97" s="66"/>
      <c r="B97" s="26" t="str">
        <f t="shared" si="22"/>
        <v>COSCO GENOA</v>
      </c>
      <c r="C97" s="140" t="str">
        <f t="shared" si="22"/>
        <v>089N</v>
      </c>
      <c r="D97" s="140"/>
      <c r="E97" s="34">
        <f>E68</f>
        <v>45707</v>
      </c>
      <c r="F97" s="34">
        <f>F88</f>
        <v>45714</v>
      </c>
      <c r="G97" s="34">
        <f t="shared" si="24"/>
        <v>45726</v>
      </c>
      <c r="H97" s="34">
        <f t="shared" si="25"/>
        <v>45756</v>
      </c>
      <c r="I97" s="34">
        <f t="shared" si="23"/>
        <v>45765</v>
      </c>
      <c r="J97" s="31">
        <f>F97+51</f>
        <v>45765</v>
      </c>
      <c r="K97" s="152"/>
    </row>
    <row r="98" spans="1:11" ht="19.5" customHeight="1" x14ac:dyDescent="0.35">
      <c r="A98" s="66"/>
      <c r="B98" s="26" t="str">
        <f t="shared" si="22"/>
        <v>KOTA LAMBAI</v>
      </c>
      <c r="C98" s="140" t="str">
        <f t="shared" si="22"/>
        <v>175N</v>
      </c>
      <c r="D98" s="140"/>
      <c r="E98" s="34">
        <f>E69</f>
        <v>45720</v>
      </c>
      <c r="F98" s="34">
        <f>F89</f>
        <v>45725</v>
      </c>
      <c r="G98" s="34">
        <f t="shared" si="24"/>
        <v>45739</v>
      </c>
      <c r="H98" s="34">
        <f t="shared" si="25"/>
        <v>45767</v>
      </c>
      <c r="I98" s="34">
        <f t="shared" si="23"/>
        <v>45776</v>
      </c>
      <c r="J98" s="31">
        <f t="shared" ref="J98:J100" si="26">F98+51</f>
        <v>45776</v>
      </c>
      <c r="K98" s="152"/>
    </row>
    <row r="99" spans="1:11" ht="19.5" customHeight="1" x14ac:dyDescent="0.35">
      <c r="A99" s="66"/>
      <c r="B99" s="26" t="str">
        <f t="shared" si="22"/>
        <v>OOCL CHICAGO</v>
      </c>
      <c r="C99" s="140" t="str">
        <f t="shared" si="22"/>
        <v>108N</v>
      </c>
      <c r="D99" s="140"/>
      <c r="E99" s="34">
        <f>E70</f>
        <v>45723</v>
      </c>
      <c r="F99" s="34">
        <f>F90</f>
        <v>45732</v>
      </c>
      <c r="G99" s="34">
        <f t="shared" si="24"/>
        <v>45746</v>
      </c>
      <c r="H99" s="34">
        <f t="shared" si="25"/>
        <v>45774</v>
      </c>
      <c r="I99" s="34">
        <f t="shared" si="23"/>
        <v>45783</v>
      </c>
      <c r="J99" s="31">
        <f t="shared" si="26"/>
        <v>45783</v>
      </c>
      <c r="K99" s="152"/>
    </row>
    <row r="100" spans="1:11" ht="19.5" customHeight="1" thickBot="1" x14ac:dyDescent="0.4">
      <c r="B100" s="27" t="str">
        <f t="shared" si="22"/>
        <v>JOGELA</v>
      </c>
      <c r="C100" s="141" t="str">
        <f t="shared" si="22"/>
        <v>202N</v>
      </c>
      <c r="D100" s="141"/>
      <c r="E100" s="29">
        <f t="shared" ref="E100" si="27">E71</f>
        <v>45734</v>
      </c>
      <c r="F100" s="29">
        <f t="shared" si="24"/>
        <v>45739</v>
      </c>
      <c r="G100" s="29">
        <f t="shared" si="24"/>
        <v>45753</v>
      </c>
      <c r="H100" s="29">
        <f t="shared" si="25"/>
        <v>45781</v>
      </c>
      <c r="I100" s="29">
        <f t="shared" si="23"/>
        <v>45790</v>
      </c>
      <c r="J100" s="32">
        <f t="shared" si="26"/>
        <v>45790</v>
      </c>
      <c r="K100" s="152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3" t="s">
        <v>50</v>
      </c>
      <c r="C111" s="193"/>
      <c r="D111" s="193"/>
      <c r="E111" s="193"/>
      <c r="F111" s="193"/>
      <c r="G111" s="193"/>
      <c r="H111" s="193"/>
      <c r="I111" s="193"/>
    </row>
    <row r="112" spans="1:11" ht="12.75" customHeight="1" x14ac:dyDescent="0.3">
      <c r="B112" s="194" t="s">
        <v>3</v>
      </c>
      <c r="C112" s="196" t="s">
        <v>4</v>
      </c>
      <c r="D112" s="89"/>
      <c r="E112" s="198" t="s">
        <v>5</v>
      </c>
      <c r="F112" s="201" t="s">
        <v>6</v>
      </c>
      <c r="G112" s="201" t="s">
        <v>27</v>
      </c>
      <c r="H112" s="188" t="s">
        <v>28</v>
      </c>
      <c r="I112" s="188" t="s">
        <v>29</v>
      </c>
      <c r="J112" s="185"/>
    </row>
    <row r="113" spans="2:10" ht="25.5" customHeight="1" thickBot="1" x14ac:dyDescent="0.35">
      <c r="B113" s="195"/>
      <c r="C113" s="197"/>
      <c r="D113" s="92"/>
      <c r="E113" s="199"/>
      <c r="F113" s="202"/>
      <c r="G113" s="202"/>
      <c r="H113" s="189"/>
      <c r="I113" s="189"/>
      <c r="J113" s="185"/>
    </row>
    <row r="114" spans="2:10" ht="19.5" customHeight="1" x14ac:dyDescent="0.35">
      <c r="B114" s="82" t="s">
        <v>70</v>
      </c>
      <c r="C114" s="153">
        <v>2503</v>
      </c>
      <c r="D114" s="153"/>
      <c r="E114" s="88">
        <v>45327</v>
      </c>
      <c r="F114" s="88">
        <v>45334</v>
      </c>
      <c r="G114" s="88">
        <v>45340</v>
      </c>
      <c r="H114" s="154" t="s">
        <v>83</v>
      </c>
      <c r="I114" s="155" t="s">
        <v>83</v>
      </c>
      <c r="J114" s="71"/>
    </row>
    <row r="115" spans="2:10" ht="19.5" customHeight="1" x14ac:dyDescent="0.35">
      <c r="B115" s="82" t="s">
        <v>101</v>
      </c>
      <c r="C115" s="153">
        <v>2503</v>
      </c>
      <c r="D115" s="153"/>
      <c r="E115" s="88">
        <v>45334</v>
      </c>
      <c r="F115" s="88">
        <v>45341</v>
      </c>
      <c r="G115" s="88">
        <v>45347</v>
      </c>
      <c r="H115" s="88">
        <v>45358</v>
      </c>
      <c r="I115" s="16">
        <v>45365</v>
      </c>
      <c r="J115" s="71"/>
    </row>
    <row r="116" spans="2:10" ht="19.5" customHeight="1" x14ac:dyDescent="0.35">
      <c r="B116" s="82" t="s">
        <v>71</v>
      </c>
      <c r="C116" s="153">
        <v>2503</v>
      </c>
      <c r="D116" s="153"/>
      <c r="E116" s="88">
        <v>45341</v>
      </c>
      <c r="F116" s="88">
        <v>45348</v>
      </c>
      <c r="G116" s="88">
        <v>45355</v>
      </c>
      <c r="H116" s="154" t="s">
        <v>83</v>
      </c>
      <c r="I116" s="155" t="s">
        <v>83</v>
      </c>
      <c r="J116" s="71"/>
    </row>
    <row r="117" spans="2:10" ht="19.5" customHeight="1" x14ac:dyDescent="0.35">
      <c r="B117" s="82" t="s">
        <v>84</v>
      </c>
      <c r="C117" s="153">
        <v>2505</v>
      </c>
      <c r="D117" s="153"/>
      <c r="E117" s="88">
        <v>45714</v>
      </c>
      <c r="F117" s="88">
        <v>45721</v>
      </c>
      <c r="G117" s="88">
        <v>45727</v>
      </c>
      <c r="H117" s="88">
        <f>+F117+12</f>
        <v>45733</v>
      </c>
      <c r="I117" s="16">
        <f>+H117+7</f>
        <v>45740</v>
      </c>
      <c r="J117" s="71"/>
    </row>
    <row r="118" spans="2:10" ht="19.5" customHeight="1" x14ac:dyDescent="0.35">
      <c r="B118" s="82" t="s">
        <v>70</v>
      </c>
      <c r="C118" s="153">
        <v>2505</v>
      </c>
      <c r="D118" s="153"/>
      <c r="E118" s="88">
        <v>45721</v>
      </c>
      <c r="F118" s="88">
        <v>45728</v>
      </c>
      <c r="G118" s="88">
        <v>45734</v>
      </c>
      <c r="H118" s="154" t="s">
        <v>83</v>
      </c>
      <c r="I118" s="155" t="s">
        <v>83</v>
      </c>
      <c r="J118" s="71"/>
    </row>
    <row r="119" spans="2:10" ht="19.5" customHeight="1" x14ac:dyDescent="0.35">
      <c r="B119" s="82" t="s">
        <v>101</v>
      </c>
      <c r="C119" s="153">
        <v>2505</v>
      </c>
      <c r="D119" s="153"/>
      <c r="E119" s="88">
        <v>45728</v>
      </c>
      <c r="F119" s="88">
        <v>45735</v>
      </c>
      <c r="G119" s="88">
        <v>45741</v>
      </c>
      <c r="H119" s="88">
        <f>+F119+12</f>
        <v>45747</v>
      </c>
      <c r="I119" s="16">
        <f>+H119+7</f>
        <v>45754</v>
      </c>
      <c r="J119" s="71"/>
    </row>
    <row r="120" spans="2:10" ht="19.5" customHeight="1" x14ac:dyDescent="0.35">
      <c r="B120" s="82" t="s">
        <v>71</v>
      </c>
      <c r="C120" s="153">
        <v>2505</v>
      </c>
      <c r="D120" s="153"/>
      <c r="E120" s="88">
        <v>45735</v>
      </c>
      <c r="F120" s="88">
        <v>45742</v>
      </c>
      <c r="G120" s="88">
        <v>45748</v>
      </c>
      <c r="H120" s="154" t="s">
        <v>83</v>
      </c>
      <c r="I120" s="155" t="s">
        <v>83</v>
      </c>
      <c r="J120" s="71"/>
    </row>
    <row r="121" spans="2:10" ht="19.5" customHeight="1" thickBot="1" x14ac:dyDescent="0.4">
      <c r="B121" s="81" t="s">
        <v>84</v>
      </c>
      <c r="C121" s="33">
        <v>2507</v>
      </c>
      <c r="D121" s="33"/>
      <c r="E121" s="19">
        <v>45742</v>
      </c>
      <c r="F121" s="19">
        <v>45749</v>
      </c>
      <c r="G121" s="19">
        <v>45755</v>
      </c>
      <c r="H121" s="19">
        <f>F121+12</f>
        <v>45761</v>
      </c>
      <c r="I121" s="20">
        <f>H121+7</f>
        <v>45768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1"/>
      <c r="G145" s="191"/>
      <c r="H145" s="191"/>
      <c r="I145" s="191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0"/>
      <c r="G147" s="200"/>
      <c r="H147" s="200"/>
      <c r="I147" s="200"/>
    </row>
    <row r="148" spans="2:9" ht="18" customHeight="1" x14ac:dyDescent="0.3">
      <c r="B148" s="6"/>
      <c r="C148" s="6"/>
      <c r="D148" s="6"/>
      <c r="E148" s="7"/>
      <c r="F148" s="200"/>
      <c r="G148" s="200"/>
      <c r="H148" s="200"/>
      <c r="I148" s="200"/>
    </row>
    <row r="149" spans="2:9" ht="18" customHeight="1" x14ac:dyDescent="0.3">
      <c r="B149" s="6"/>
      <c r="C149" s="6"/>
      <c r="D149" s="6"/>
      <c r="E149" s="7"/>
      <c r="F149" s="200"/>
      <c r="G149" s="200"/>
      <c r="H149" s="200"/>
      <c r="I149" s="200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0"/>
      <c r="G153" s="190"/>
      <c r="H153" s="190"/>
      <c r="I153" s="190"/>
    </row>
    <row r="154" spans="2:9" ht="18" customHeight="1" x14ac:dyDescent="0.3">
      <c r="B154" s="6"/>
      <c r="C154" s="6"/>
      <c r="D154" s="6"/>
      <c r="E154" s="7"/>
      <c r="F154" s="190"/>
      <c r="G154" s="190"/>
      <c r="H154" s="190"/>
      <c r="I154" s="190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1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8" t="s">
        <v>35</v>
      </c>
      <c r="B6" s="208"/>
      <c r="C6" s="208"/>
      <c r="D6" s="208"/>
      <c r="E6" s="208"/>
      <c r="F6" s="208"/>
      <c r="G6" s="208"/>
      <c r="H6" s="208"/>
      <c r="I6" s="208"/>
      <c r="J6" s="208"/>
    </row>
    <row r="7" spans="1:14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4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0"/>
      <c r="K8" s="21"/>
      <c r="L8" s="93"/>
    </row>
    <row r="9" spans="1:14" s="177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8"/>
    </row>
    <row r="10" spans="1:14" ht="33" customHeight="1" thickBot="1" x14ac:dyDescent="0.6">
      <c r="B10" s="209" t="s">
        <v>2</v>
      </c>
      <c r="C10" s="209"/>
      <c r="D10" s="209"/>
      <c r="E10" s="209"/>
      <c r="F10" s="209"/>
      <c r="G10" s="193"/>
      <c r="H10" s="193"/>
      <c r="I10" s="11"/>
      <c r="J10" s="8"/>
      <c r="K10" s="8"/>
    </row>
    <row r="11" spans="1:14" ht="12.75" customHeight="1" x14ac:dyDescent="0.3">
      <c r="B11" s="222" t="s">
        <v>3</v>
      </c>
      <c r="C11" s="224" t="s">
        <v>4</v>
      </c>
      <c r="D11" s="226" t="s">
        <v>5</v>
      </c>
      <c r="E11" s="226" t="s">
        <v>37</v>
      </c>
      <c r="F11" s="228" t="s">
        <v>7</v>
      </c>
      <c r="G11" s="233" t="s">
        <v>87</v>
      </c>
      <c r="H11" s="228" t="s">
        <v>60</v>
      </c>
      <c r="I11" s="231" t="s">
        <v>86</v>
      </c>
      <c r="J11" s="228" t="s">
        <v>66</v>
      </c>
      <c r="K11" s="228" t="s">
        <v>88</v>
      </c>
      <c r="L11" s="216"/>
      <c r="M11" s="9"/>
      <c r="N11" s="10"/>
    </row>
    <row r="12" spans="1:14" ht="25.5" customHeight="1" thickBot="1" x14ac:dyDescent="0.35">
      <c r="B12" s="223"/>
      <c r="C12" s="225"/>
      <c r="D12" s="227"/>
      <c r="E12" s="227"/>
      <c r="F12" s="229"/>
      <c r="G12" s="234"/>
      <c r="H12" s="230"/>
      <c r="I12" s="232"/>
      <c r="J12" s="230"/>
      <c r="K12" s="230"/>
      <c r="L12" s="216"/>
      <c r="M12" s="10"/>
      <c r="N12" s="10"/>
    </row>
    <row r="13" spans="1:14" s="14" customFormat="1" ht="19.350000000000001" customHeight="1" x14ac:dyDescent="0.35">
      <c r="A13" s="73"/>
      <c r="B13" s="103" t="s">
        <v>58</v>
      </c>
      <c r="C13" s="160" t="s">
        <v>102</v>
      </c>
      <c r="D13" s="158">
        <v>45691</v>
      </c>
      <c r="E13" s="158">
        <v>45696</v>
      </c>
      <c r="F13" s="158">
        <v>45707</v>
      </c>
      <c r="G13" s="135">
        <f>E13+28</f>
        <v>45724</v>
      </c>
      <c r="H13" s="135">
        <f t="shared" ref="H13:H18" si="0">(E13+28)</f>
        <v>45724</v>
      </c>
      <c r="I13" s="135">
        <f>E13+29</f>
        <v>45725</v>
      </c>
      <c r="J13" s="135">
        <f>(E13+30)</f>
        <v>45726</v>
      </c>
      <c r="K13" s="159">
        <f>(F13+30)</f>
        <v>45737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97</v>
      </c>
      <c r="C14" s="160" t="s">
        <v>105</v>
      </c>
      <c r="D14" s="158">
        <v>45693</v>
      </c>
      <c r="E14" s="158">
        <v>45698</v>
      </c>
      <c r="F14" s="158">
        <v>45689</v>
      </c>
      <c r="G14" s="158">
        <f t="shared" ref="G14:G18" si="1">E14+28</f>
        <v>45726</v>
      </c>
      <c r="H14" s="158">
        <f t="shared" si="0"/>
        <v>45726</v>
      </c>
      <c r="I14" s="158">
        <f t="shared" ref="I14:I18" si="2">E14+29</f>
        <v>45727</v>
      </c>
      <c r="J14" s="158">
        <f>(E14+30)</f>
        <v>45728</v>
      </c>
      <c r="K14" s="104">
        <f t="shared" ref="K14:K18" si="3">(F14+30)</f>
        <v>45719</v>
      </c>
      <c r="L14" s="12"/>
      <c r="M14" s="13"/>
      <c r="N14" s="10"/>
    </row>
    <row r="15" spans="1:14" s="14" customFormat="1" ht="19.5" customHeight="1" x14ac:dyDescent="0.35">
      <c r="A15" s="73"/>
      <c r="B15" s="103" t="s">
        <v>76</v>
      </c>
      <c r="C15" s="160" t="s">
        <v>111</v>
      </c>
      <c r="D15" s="158">
        <v>45334</v>
      </c>
      <c r="E15" s="158">
        <v>45341</v>
      </c>
      <c r="F15" s="158">
        <v>45363</v>
      </c>
      <c r="G15" s="158">
        <f t="shared" si="1"/>
        <v>45369</v>
      </c>
      <c r="H15" s="158">
        <f t="shared" si="0"/>
        <v>45369</v>
      </c>
      <c r="I15" s="158">
        <f t="shared" si="2"/>
        <v>45370</v>
      </c>
      <c r="J15" s="158">
        <f>(E15+30)</f>
        <v>45371</v>
      </c>
      <c r="K15" s="104">
        <f t="shared" si="3"/>
        <v>45393</v>
      </c>
      <c r="L15" s="12"/>
      <c r="M15" s="13"/>
      <c r="N15" s="13"/>
    </row>
    <row r="16" spans="1:14" s="14" customFormat="1" ht="19.5" customHeight="1" x14ac:dyDescent="0.35">
      <c r="A16" s="73"/>
      <c r="B16" s="103" t="s">
        <v>85</v>
      </c>
      <c r="C16" s="160" t="s">
        <v>115</v>
      </c>
      <c r="D16" s="158">
        <v>45714</v>
      </c>
      <c r="E16" s="158">
        <v>45721</v>
      </c>
      <c r="F16" s="158">
        <v>45742</v>
      </c>
      <c r="G16" s="158">
        <f t="shared" si="1"/>
        <v>45749</v>
      </c>
      <c r="H16" s="158">
        <f t="shared" si="0"/>
        <v>45749</v>
      </c>
      <c r="I16" s="158">
        <f t="shared" si="2"/>
        <v>45750</v>
      </c>
      <c r="J16" s="158">
        <f>(E16+30)</f>
        <v>45751</v>
      </c>
      <c r="K16" s="104">
        <f t="shared" si="3"/>
        <v>45772</v>
      </c>
      <c r="L16" s="12"/>
      <c r="M16" s="13"/>
      <c r="N16" s="13"/>
    </row>
    <row r="17" spans="1:14" s="14" customFormat="1" ht="19.5" customHeight="1" x14ac:dyDescent="0.35">
      <c r="A17" s="73"/>
      <c r="B17" s="103" t="s">
        <v>78</v>
      </c>
      <c r="C17" s="160" t="s">
        <v>124</v>
      </c>
      <c r="D17" s="158">
        <v>45721</v>
      </c>
      <c r="E17" s="158">
        <v>45728</v>
      </c>
      <c r="F17" s="158">
        <v>45749</v>
      </c>
      <c r="G17" s="158">
        <f t="shared" si="1"/>
        <v>45756</v>
      </c>
      <c r="H17" s="158">
        <f t="shared" si="0"/>
        <v>45756</v>
      </c>
      <c r="I17" s="158">
        <f t="shared" si="2"/>
        <v>45757</v>
      </c>
      <c r="J17" s="158">
        <f>(E17+30)</f>
        <v>45758</v>
      </c>
      <c r="K17" s="104">
        <f t="shared" si="3"/>
        <v>45779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58</v>
      </c>
      <c r="C18" s="106" t="s">
        <v>132</v>
      </c>
      <c r="D18" s="107">
        <v>45728</v>
      </c>
      <c r="E18" s="107">
        <v>45735</v>
      </c>
      <c r="F18" s="107">
        <v>45756</v>
      </c>
      <c r="G18" s="107">
        <f t="shared" si="1"/>
        <v>45763</v>
      </c>
      <c r="H18" s="107">
        <f t="shared" si="0"/>
        <v>45763</v>
      </c>
      <c r="I18" s="107">
        <f t="shared" si="2"/>
        <v>45764</v>
      </c>
      <c r="J18" s="107">
        <f>(E18+30)</f>
        <v>45765</v>
      </c>
      <c r="K18" s="108">
        <f t="shared" si="3"/>
        <v>45786</v>
      </c>
      <c r="L18" s="12"/>
      <c r="M18" s="13"/>
      <c r="N18" s="13"/>
    </row>
    <row r="19" spans="1:14" x14ac:dyDescent="0.25">
      <c r="B19" s="11"/>
      <c r="C19" s="11"/>
      <c r="D19" s="149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9" t="s">
        <v>38</v>
      </c>
      <c r="C20" s="209"/>
      <c r="D20" s="209"/>
      <c r="E20" s="209"/>
      <c r="F20" s="209"/>
      <c r="G20" s="209"/>
      <c r="H20" s="11"/>
      <c r="I20" s="11"/>
      <c r="J20" s="11"/>
      <c r="K20" s="11"/>
    </row>
    <row r="21" spans="1:14" ht="18.600000000000001" thickBot="1" x14ac:dyDescent="0.3">
      <c r="B21" s="194" t="s">
        <v>3</v>
      </c>
      <c r="C21" s="196" t="s">
        <v>4</v>
      </c>
      <c r="D21" s="89" t="s">
        <v>46</v>
      </c>
      <c r="E21" s="201" t="s">
        <v>36</v>
      </c>
      <c r="F21" s="201" t="s">
        <v>37</v>
      </c>
      <c r="G21" s="188" t="s">
        <v>9</v>
      </c>
      <c r="H21" s="11"/>
      <c r="I21" s="11"/>
      <c r="J21" s="11"/>
      <c r="K21" s="11"/>
    </row>
    <row r="22" spans="1:14" ht="18.600000000000001" thickBot="1" x14ac:dyDescent="0.3">
      <c r="B22" s="235"/>
      <c r="C22" s="236"/>
      <c r="D22" s="92" t="s">
        <v>47</v>
      </c>
      <c r="E22" s="237"/>
      <c r="F22" s="237"/>
      <c r="G22" s="238"/>
      <c r="H22" s="11"/>
      <c r="I22" s="11"/>
      <c r="J22" s="11"/>
      <c r="K22" s="11"/>
    </row>
    <row r="23" spans="1:14" ht="19.5" customHeight="1" x14ac:dyDescent="0.35">
      <c r="B23" s="112" t="s">
        <v>100</v>
      </c>
      <c r="C23" s="121" t="s">
        <v>117</v>
      </c>
      <c r="D23" s="122">
        <f>E23-7</f>
        <v>45685</v>
      </c>
      <c r="E23" s="122">
        <v>45692</v>
      </c>
      <c r="F23" s="122">
        <v>45701</v>
      </c>
      <c r="G23" s="113">
        <v>45725</v>
      </c>
      <c r="H23" s="12"/>
      <c r="I23" s="11"/>
      <c r="J23" s="11"/>
      <c r="K23" s="11"/>
    </row>
    <row r="24" spans="1:14" ht="19.5" customHeight="1" x14ac:dyDescent="0.35">
      <c r="B24" s="112" t="s">
        <v>96</v>
      </c>
      <c r="C24" s="121" t="s">
        <v>120</v>
      </c>
      <c r="D24" s="122">
        <f>E24-7</f>
        <v>45705</v>
      </c>
      <c r="E24" s="122">
        <v>45712</v>
      </c>
      <c r="F24" s="122">
        <v>45719</v>
      </c>
      <c r="G24" s="113">
        <v>45739</v>
      </c>
      <c r="H24" s="181"/>
      <c r="I24" s="11"/>
      <c r="J24" s="11"/>
      <c r="K24" s="11"/>
    </row>
    <row r="25" spans="1:14" ht="19.5" customHeight="1" thickBot="1" x14ac:dyDescent="0.4">
      <c r="B25" s="114" t="s">
        <v>94</v>
      </c>
      <c r="C25" s="115" t="s">
        <v>131</v>
      </c>
      <c r="D25" s="122">
        <f>E25-7</f>
        <v>45719</v>
      </c>
      <c r="E25" s="116">
        <v>45726</v>
      </c>
      <c r="F25" s="116">
        <v>45733</v>
      </c>
      <c r="G25" s="117">
        <v>45753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80"/>
      <c r="E26" s="94"/>
      <c r="F26" s="94"/>
      <c r="G26" s="94"/>
      <c r="H26" s="12"/>
      <c r="I26" s="11"/>
      <c r="J26" s="11"/>
      <c r="K26" s="11"/>
    </row>
    <row r="27" spans="1:14" ht="28.5" hidden="1" customHeight="1" thickBot="1" x14ac:dyDescent="0.6">
      <c r="B27" s="193" t="s">
        <v>12</v>
      </c>
      <c r="C27" s="193"/>
      <c r="D27" s="193"/>
      <c r="E27" s="193"/>
      <c r="F27" s="193"/>
      <c r="G27" s="193"/>
      <c r="H27" s="12"/>
      <c r="I27" s="11"/>
      <c r="J27" s="11"/>
      <c r="K27" s="11"/>
    </row>
    <row r="28" spans="1:14" ht="19.5" hidden="1" customHeight="1" thickBot="1" x14ac:dyDescent="0.4">
      <c r="B28" s="194" t="s">
        <v>3</v>
      </c>
      <c r="C28" s="196" t="s">
        <v>4</v>
      </c>
      <c r="D28" s="89" t="s">
        <v>46</v>
      </c>
      <c r="E28" s="201" t="s">
        <v>36</v>
      </c>
      <c r="F28" s="201" t="s">
        <v>37</v>
      </c>
      <c r="G28" s="188" t="s">
        <v>13</v>
      </c>
      <c r="H28" s="12"/>
      <c r="I28" s="11"/>
      <c r="J28" s="11"/>
      <c r="K28" s="11"/>
    </row>
    <row r="29" spans="1:14" ht="19.5" hidden="1" customHeight="1" thickBot="1" x14ac:dyDescent="0.4">
      <c r="B29" s="219"/>
      <c r="C29" s="220"/>
      <c r="D29" s="102" t="s">
        <v>47</v>
      </c>
      <c r="E29" s="198"/>
      <c r="F29" s="198"/>
      <c r="G29" s="221"/>
      <c r="H29" s="12"/>
      <c r="I29" s="11"/>
      <c r="J29" s="11"/>
      <c r="K29" s="11"/>
    </row>
    <row r="30" spans="1:14" ht="19.5" hidden="1" customHeight="1" thickBot="1" x14ac:dyDescent="0.4">
      <c r="B30" s="144" t="s">
        <v>77</v>
      </c>
      <c r="C30" s="145"/>
      <c r="D30" s="146"/>
      <c r="E30" s="146"/>
      <c r="F30" s="146"/>
      <c r="G30" s="147"/>
      <c r="H30" s="12"/>
      <c r="I30" s="11"/>
      <c r="J30" s="11"/>
      <c r="K30" s="11"/>
    </row>
    <row r="31" spans="1:14" hidden="1" x14ac:dyDescent="0.25">
      <c r="B31" s="192"/>
      <c r="C31" s="192"/>
      <c r="D31" s="192"/>
      <c r="E31" s="192"/>
      <c r="F31" s="192"/>
      <c r="G31" s="192"/>
      <c r="H31" s="192"/>
      <c r="I31" s="24"/>
      <c r="J31" s="11"/>
      <c r="K31" s="8"/>
    </row>
    <row r="32" spans="1:14" ht="31.2" thickBot="1" x14ac:dyDescent="0.6">
      <c r="B32" s="209" t="s">
        <v>14</v>
      </c>
      <c r="C32" s="209"/>
      <c r="D32" s="209"/>
      <c r="E32" s="209"/>
      <c r="F32" s="209"/>
      <c r="G32" s="209"/>
      <c r="H32" s="209"/>
      <c r="I32" s="209"/>
      <c r="J32" s="209"/>
      <c r="K32" s="11"/>
    </row>
    <row r="33" spans="1:12" ht="12.75" customHeight="1" thickBot="1" x14ac:dyDescent="0.35">
      <c r="B33" s="194" t="s">
        <v>3</v>
      </c>
      <c r="C33" s="196" t="s">
        <v>4</v>
      </c>
      <c r="D33" s="89" t="s">
        <v>46</v>
      </c>
      <c r="E33" s="201" t="s">
        <v>36</v>
      </c>
      <c r="F33" s="201" t="s">
        <v>37</v>
      </c>
      <c r="G33" s="203" t="s">
        <v>15</v>
      </c>
      <c r="H33" s="201" t="s">
        <v>54</v>
      </c>
      <c r="I33" s="240" t="s">
        <v>39</v>
      </c>
      <c r="J33" s="240" t="s">
        <v>16</v>
      </c>
      <c r="K33" s="243" t="s">
        <v>17</v>
      </c>
      <c r="L33" s="8"/>
    </row>
    <row r="34" spans="1:12" ht="25.5" customHeight="1" thickBot="1" x14ac:dyDescent="0.35">
      <c r="B34" s="235"/>
      <c r="C34" s="236"/>
      <c r="D34" s="92" t="s">
        <v>47</v>
      </c>
      <c r="E34" s="237"/>
      <c r="F34" s="237"/>
      <c r="G34" s="239"/>
      <c r="H34" s="237"/>
      <c r="I34" s="241"/>
      <c r="J34" s="241"/>
      <c r="K34" s="244"/>
      <c r="L34" s="8"/>
    </row>
    <row r="35" spans="1:12" s="126" customFormat="1" ht="19.5" customHeight="1" x14ac:dyDescent="0.35">
      <c r="A35" s="128"/>
      <c r="B35" s="22" t="s">
        <v>51</v>
      </c>
      <c r="C35" s="87" t="s">
        <v>112</v>
      </c>
      <c r="D35" s="88">
        <f t="shared" ref="D35" si="4">E35-7</f>
        <v>45685</v>
      </c>
      <c r="E35" s="34">
        <v>45692</v>
      </c>
      <c r="F35" s="34">
        <v>45699</v>
      </c>
      <c r="G35" s="34">
        <v>45710</v>
      </c>
      <c r="H35" s="34">
        <f t="shared" ref="H35" si="5">F35+22</f>
        <v>45721</v>
      </c>
      <c r="I35" s="34">
        <f t="shared" ref="I35" si="6">F35+27</f>
        <v>45726</v>
      </c>
      <c r="J35" s="34">
        <f t="shared" ref="J35" si="7">F35+25</f>
        <v>45724</v>
      </c>
      <c r="K35" s="31">
        <f t="shared" ref="K35" si="8">F35+28</f>
        <v>45727</v>
      </c>
      <c r="L35" s="127"/>
    </row>
    <row r="36" spans="1:12" ht="19.5" customHeight="1" x14ac:dyDescent="0.35">
      <c r="A36" s="74"/>
      <c r="B36" s="22" t="s">
        <v>80</v>
      </c>
      <c r="C36" s="87" t="s">
        <v>116</v>
      </c>
      <c r="D36" s="88">
        <f t="shared" ref="D36:D40" si="9">E36-7</f>
        <v>45691</v>
      </c>
      <c r="E36" s="34">
        <v>45698</v>
      </c>
      <c r="F36" s="34">
        <v>45705</v>
      </c>
      <c r="G36" s="34">
        <v>45717</v>
      </c>
      <c r="H36" s="34">
        <f t="shared" ref="H36:H40" si="10">F36+22</f>
        <v>45727</v>
      </c>
      <c r="I36" s="34">
        <f t="shared" ref="I36:I40" si="11">F36+27</f>
        <v>45732</v>
      </c>
      <c r="J36" s="34">
        <f t="shared" ref="J36:J40" si="12">F36+25</f>
        <v>45730</v>
      </c>
      <c r="K36" s="31">
        <f t="shared" ref="K36:K40" si="13">F36+28</f>
        <v>45733</v>
      </c>
    </row>
    <row r="37" spans="1:12" ht="19.5" customHeight="1" x14ac:dyDescent="0.35">
      <c r="A37" s="74"/>
      <c r="B37" s="22" t="s">
        <v>56</v>
      </c>
      <c r="C37" s="87" t="s">
        <v>104</v>
      </c>
      <c r="D37" s="88">
        <f t="shared" si="9"/>
        <v>45699</v>
      </c>
      <c r="E37" s="34">
        <v>45706</v>
      </c>
      <c r="F37" s="34">
        <v>45712</v>
      </c>
      <c r="G37" s="34">
        <v>45723</v>
      </c>
      <c r="H37" s="34">
        <f t="shared" si="10"/>
        <v>45734</v>
      </c>
      <c r="I37" s="34">
        <f t="shared" si="11"/>
        <v>45739</v>
      </c>
      <c r="J37" s="34">
        <f t="shared" si="12"/>
        <v>45737</v>
      </c>
      <c r="K37" s="31">
        <f t="shared" si="13"/>
        <v>45740</v>
      </c>
    </row>
    <row r="38" spans="1:12" ht="19.5" customHeight="1" x14ac:dyDescent="0.35">
      <c r="A38" s="74"/>
      <c r="B38" s="22" t="s">
        <v>72</v>
      </c>
      <c r="C38" s="87" t="s">
        <v>119</v>
      </c>
      <c r="D38" s="88">
        <f t="shared" si="9"/>
        <v>45709</v>
      </c>
      <c r="E38" s="34">
        <v>45716</v>
      </c>
      <c r="F38" s="34">
        <v>45723</v>
      </c>
      <c r="G38" s="34">
        <v>45737</v>
      </c>
      <c r="H38" s="34">
        <f t="shared" si="10"/>
        <v>45745</v>
      </c>
      <c r="I38" s="34">
        <f t="shared" si="11"/>
        <v>45750</v>
      </c>
      <c r="J38" s="34">
        <f t="shared" si="12"/>
        <v>45748</v>
      </c>
      <c r="K38" s="31">
        <f t="shared" si="13"/>
        <v>45751</v>
      </c>
    </row>
    <row r="39" spans="1:12" ht="19.5" customHeight="1" x14ac:dyDescent="0.35">
      <c r="A39" s="74"/>
      <c r="B39" s="22" t="s">
        <v>135</v>
      </c>
      <c r="C39" s="87" t="s">
        <v>136</v>
      </c>
      <c r="D39" s="88">
        <f t="shared" si="9"/>
        <v>45715</v>
      </c>
      <c r="E39" s="34">
        <v>45722</v>
      </c>
      <c r="F39" s="34">
        <v>45730</v>
      </c>
      <c r="G39" s="34">
        <v>45744</v>
      </c>
      <c r="H39" s="34">
        <f t="shared" si="10"/>
        <v>45752</v>
      </c>
      <c r="I39" s="34">
        <f t="shared" si="11"/>
        <v>45757</v>
      </c>
      <c r="J39" s="34">
        <f t="shared" si="12"/>
        <v>45755</v>
      </c>
      <c r="K39" s="31">
        <f t="shared" si="13"/>
        <v>45758</v>
      </c>
    </row>
    <row r="40" spans="1:12" ht="19.5" customHeight="1" thickBot="1" x14ac:dyDescent="0.4">
      <c r="A40" s="74"/>
      <c r="B40" s="23" t="s">
        <v>51</v>
      </c>
      <c r="C40" s="18" t="s">
        <v>130</v>
      </c>
      <c r="D40" s="19">
        <f t="shared" si="9"/>
        <v>45723</v>
      </c>
      <c r="E40" s="29">
        <v>45730</v>
      </c>
      <c r="F40" s="29">
        <v>45737</v>
      </c>
      <c r="G40" s="29">
        <v>45751</v>
      </c>
      <c r="H40" s="29">
        <f t="shared" si="10"/>
        <v>45759</v>
      </c>
      <c r="I40" s="29">
        <f t="shared" si="11"/>
        <v>45764</v>
      </c>
      <c r="J40" s="29">
        <f t="shared" si="12"/>
        <v>45762</v>
      </c>
      <c r="K40" s="32">
        <f t="shared" si="13"/>
        <v>45765</v>
      </c>
    </row>
    <row r="41" spans="1:12" ht="18" x14ac:dyDescent="0.35">
      <c r="B41" s="211"/>
      <c r="C41" s="242"/>
      <c r="D41" s="91"/>
      <c r="E41" s="216"/>
      <c r="F41" s="216"/>
      <c r="G41" s="216"/>
      <c r="H41" s="25"/>
      <c r="I41" s="8"/>
      <c r="J41" s="11"/>
      <c r="K41" s="8"/>
    </row>
    <row r="42" spans="1:12" ht="18" x14ac:dyDescent="0.35">
      <c r="B42" s="211"/>
      <c r="C42" s="242"/>
      <c r="D42" s="90"/>
      <c r="E42" s="216"/>
      <c r="F42" s="216"/>
      <c r="G42" s="216"/>
      <c r="H42" s="25"/>
      <c r="I42" s="8"/>
      <c r="J42" s="8"/>
      <c r="K42" s="8"/>
    </row>
    <row r="43" spans="1:12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2" ht="18" x14ac:dyDescent="0.35">
      <c r="B44" s="36"/>
      <c r="C44" s="37"/>
      <c r="D44" s="37"/>
      <c r="E44" s="25"/>
      <c r="F44" s="25"/>
      <c r="G44" s="25"/>
      <c r="H44" s="25"/>
      <c r="I44" s="8"/>
      <c r="J44" s="8"/>
      <c r="K44" s="8"/>
    </row>
    <row r="45" spans="1:12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  <c r="K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customHeight="1" x14ac:dyDescent="0.35">
      <c r="B53" s="36"/>
      <c r="C53" s="37"/>
      <c r="D53" s="37"/>
      <c r="E53" s="25"/>
      <c r="F53" s="25"/>
      <c r="G53" s="25"/>
      <c r="H53" s="30"/>
      <c r="I53" s="35"/>
      <c r="J53" s="8"/>
      <c r="K53" s="8"/>
    </row>
    <row r="54" spans="2:11" ht="25.5" customHeight="1" thickBot="1" x14ac:dyDescent="0.6">
      <c r="B54" s="193" t="s">
        <v>67</v>
      </c>
      <c r="C54" s="193"/>
      <c r="D54" s="193"/>
      <c r="E54" s="193"/>
      <c r="F54" s="193"/>
      <c r="G54" s="193"/>
      <c r="H54" s="193"/>
      <c r="I54" s="193"/>
      <c r="J54" s="193"/>
      <c r="K54" s="8"/>
    </row>
    <row r="55" spans="2:11" ht="18" customHeight="1" thickBot="1" x14ac:dyDescent="0.35">
      <c r="B55" s="194" t="s">
        <v>3</v>
      </c>
      <c r="C55" s="196" t="s">
        <v>4</v>
      </c>
      <c r="D55" s="89" t="s">
        <v>46</v>
      </c>
      <c r="E55" s="201" t="s">
        <v>36</v>
      </c>
      <c r="F55" s="201" t="s">
        <v>37</v>
      </c>
      <c r="G55" s="201" t="s">
        <v>15</v>
      </c>
      <c r="H55" s="201" t="s">
        <v>18</v>
      </c>
      <c r="I55" s="188" t="s">
        <v>61</v>
      </c>
      <c r="J55" s="188" t="s">
        <v>62</v>
      </c>
      <c r="K55" s="8"/>
    </row>
    <row r="56" spans="2:11" ht="18" customHeight="1" thickBot="1" x14ac:dyDescent="0.35">
      <c r="B56" s="219"/>
      <c r="C56" s="220"/>
      <c r="D56" s="102" t="s">
        <v>47</v>
      </c>
      <c r="E56" s="198"/>
      <c r="F56" s="198"/>
      <c r="G56" s="198"/>
      <c r="H56" s="198"/>
      <c r="I56" s="189"/>
      <c r="J56" s="189"/>
      <c r="K56" s="8"/>
    </row>
    <row r="57" spans="2:11" ht="19.5" customHeight="1" x14ac:dyDescent="0.35">
      <c r="B57" s="131" t="str">
        <f t="shared" ref="B57:G59" si="14">B35</f>
        <v>KOTA LARIS</v>
      </c>
      <c r="C57" s="132" t="str">
        <f t="shared" si="14"/>
        <v>086N</v>
      </c>
      <c r="D57" s="84">
        <f>D35</f>
        <v>45685</v>
      </c>
      <c r="E57" s="67">
        <f t="shared" si="14"/>
        <v>45692</v>
      </c>
      <c r="F57" s="67">
        <f>F35</f>
        <v>45699</v>
      </c>
      <c r="G57" s="67">
        <f t="shared" si="14"/>
        <v>45710</v>
      </c>
      <c r="H57" s="67">
        <f>F57+31</f>
        <v>45730</v>
      </c>
      <c r="I57" s="67">
        <f>F57+28</f>
        <v>45727</v>
      </c>
      <c r="J57" s="31">
        <f>G57+28</f>
        <v>45738</v>
      </c>
      <c r="K57" s="8"/>
    </row>
    <row r="58" spans="2:11" ht="19.5" customHeight="1" x14ac:dyDescent="0.35">
      <c r="B58" s="22" t="str">
        <f t="shared" si="14"/>
        <v>OOCL HOUSTON</v>
      </c>
      <c r="C58" s="87" t="str">
        <f t="shared" si="14"/>
        <v>205N</v>
      </c>
      <c r="D58" s="88">
        <f>D36</f>
        <v>45691</v>
      </c>
      <c r="E58" s="34">
        <f t="shared" si="14"/>
        <v>45698</v>
      </c>
      <c r="F58" s="34">
        <f t="shared" si="14"/>
        <v>45705</v>
      </c>
      <c r="G58" s="34">
        <f t="shared" si="14"/>
        <v>45717</v>
      </c>
      <c r="H58" s="34">
        <f>F58+31</f>
        <v>45736</v>
      </c>
      <c r="I58" s="34">
        <f t="shared" ref="I58:J60" si="15">F58+28</f>
        <v>45733</v>
      </c>
      <c r="J58" s="31">
        <f t="shared" si="15"/>
        <v>45745</v>
      </c>
      <c r="K58" s="8"/>
    </row>
    <row r="59" spans="2:11" ht="19.5" customHeight="1" x14ac:dyDescent="0.35">
      <c r="B59" s="22" t="str">
        <f t="shared" si="14"/>
        <v>KOTA LUMAYAN</v>
      </c>
      <c r="C59" s="87" t="str">
        <f t="shared" si="14"/>
        <v>177N</v>
      </c>
      <c r="D59" s="88">
        <f>D37</f>
        <v>45699</v>
      </c>
      <c r="E59" s="34">
        <f t="shared" si="14"/>
        <v>45706</v>
      </c>
      <c r="F59" s="34">
        <f t="shared" si="14"/>
        <v>45712</v>
      </c>
      <c r="G59" s="34">
        <f t="shared" si="14"/>
        <v>45723</v>
      </c>
      <c r="H59" s="34">
        <f>F59+31</f>
        <v>45743</v>
      </c>
      <c r="I59" s="34">
        <f t="shared" si="15"/>
        <v>45740</v>
      </c>
      <c r="J59" s="31">
        <f t="shared" si="15"/>
        <v>45751</v>
      </c>
      <c r="K59" s="8"/>
    </row>
    <row r="60" spans="2:11" ht="19.5" customHeight="1" thickBot="1" x14ac:dyDescent="0.4">
      <c r="B60" s="23" t="str">
        <f>B39</f>
        <v>OOCL YOKOHAMA</v>
      </c>
      <c r="C60" s="18" t="str">
        <f>C38</f>
        <v>237N</v>
      </c>
      <c r="D60" s="19">
        <f>D38</f>
        <v>45709</v>
      </c>
      <c r="E60" s="29">
        <f>E38</f>
        <v>45716</v>
      </c>
      <c r="F60" s="29">
        <f>F38</f>
        <v>45723</v>
      </c>
      <c r="G60" s="29">
        <f>G38</f>
        <v>45737</v>
      </c>
      <c r="H60" s="29">
        <f t="shared" ref="H60" si="16">F60+31</f>
        <v>45754</v>
      </c>
      <c r="I60" s="29">
        <f t="shared" si="15"/>
        <v>45751</v>
      </c>
      <c r="J60" s="32">
        <f t="shared" si="15"/>
        <v>45765</v>
      </c>
      <c r="K60" s="8"/>
    </row>
    <row r="61" spans="2:11" ht="18" customHeight="1" x14ac:dyDescent="0.35">
      <c r="B61" s="41"/>
      <c r="C61" s="97"/>
      <c r="D61" s="97"/>
      <c r="E61" s="96"/>
      <c r="F61" s="44"/>
      <c r="G61" s="44"/>
      <c r="H61" s="44"/>
      <c r="I61" s="44"/>
      <c r="J61" s="44"/>
      <c r="K61" s="8"/>
    </row>
    <row r="62" spans="2:11" ht="18" customHeight="1" x14ac:dyDescent="0.35">
      <c r="B62" s="41"/>
      <c r="C62" s="42"/>
      <c r="D62" s="42"/>
      <c r="E62" s="43"/>
      <c r="F62" s="44"/>
      <c r="G62" s="44"/>
      <c r="H62" s="44"/>
      <c r="I62" s="44"/>
      <c r="J62" s="44"/>
      <c r="K62" s="8"/>
    </row>
    <row r="63" spans="2:11" ht="25.5" customHeight="1" thickBot="1" x14ac:dyDescent="0.6">
      <c r="B63" s="193" t="s">
        <v>19</v>
      </c>
      <c r="C63" s="193"/>
      <c r="D63" s="193"/>
      <c r="E63" s="193"/>
      <c r="F63" s="193"/>
      <c r="G63" s="193"/>
      <c r="H63" s="193"/>
      <c r="I63" s="193"/>
      <c r="J63" s="193"/>
      <c r="K63" s="8"/>
    </row>
    <row r="64" spans="2:11" ht="18" customHeight="1" thickBot="1" x14ac:dyDescent="0.35">
      <c r="B64" s="194" t="s">
        <v>3</v>
      </c>
      <c r="C64" s="196" t="s">
        <v>4</v>
      </c>
      <c r="D64" s="89" t="s">
        <v>46</v>
      </c>
      <c r="E64" s="201" t="s">
        <v>36</v>
      </c>
      <c r="F64" s="201" t="s">
        <v>37</v>
      </c>
      <c r="G64" s="201" t="s">
        <v>15</v>
      </c>
      <c r="H64" s="206" t="s">
        <v>65</v>
      </c>
      <c r="I64" s="188" t="s">
        <v>64</v>
      </c>
      <c r="J64" s="243" t="s">
        <v>22</v>
      </c>
      <c r="K64" s="8"/>
    </row>
    <row r="65" spans="2:11" ht="18" customHeight="1" thickBot="1" x14ac:dyDescent="0.35">
      <c r="B65" s="235"/>
      <c r="C65" s="236"/>
      <c r="D65" s="92" t="s">
        <v>47</v>
      </c>
      <c r="E65" s="237"/>
      <c r="F65" s="237"/>
      <c r="G65" s="237"/>
      <c r="H65" s="207"/>
      <c r="I65" s="189"/>
      <c r="J65" s="244"/>
      <c r="K65" s="8"/>
    </row>
    <row r="66" spans="2:11" ht="19.5" customHeight="1" x14ac:dyDescent="0.35">
      <c r="B66" s="22" t="str">
        <f t="shared" ref="B66:G69" si="17">B35</f>
        <v>KOTA LARIS</v>
      </c>
      <c r="C66" s="87" t="str">
        <f t="shared" si="17"/>
        <v>086N</v>
      </c>
      <c r="D66" s="88">
        <f t="shared" si="17"/>
        <v>45685</v>
      </c>
      <c r="E66" s="34">
        <f t="shared" si="17"/>
        <v>45692</v>
      </c>
      <c r="F66" s="34">
        <f t="shared" si="17"/>
        <v>45699</v>
      </c>
      <c r="G66" s="34">
        <f t="shared" si="17"/>
        <v>45710</v>
      </c>
      <c r="H66" s="34">
        <f>F66+48</f>
        <v>45747</v>
      </c>
      <c r="I66" s="67">
        <f>F66+48</f>
        <v>45747</v>
      </c>
      <c r="J66" s="31">
        <f>F66+45</f>
        <v>45744</v>
      </c>
      <c r="K66" s="8"/>
    </row>
    <row r="67" spans="2:11" ht="19.5" customHeight="1" x14ac:dyDescent="0.35">
      <c r="B67" s="22" t="str">
        <f t="shared" si="17"/>
        <v>OOCL HOUSTON</v>
      </c>
      <c r="C67" s="87" t="str">
        <f t="shared" si="17"/>
        <v>205N</v>
      </c>
      <c r="D67" s="88">
        <f>D36</f>
        <v>45691</v>
      </c>
      <c r="E67" s="34">
        <f t="shared" si="17"/>
        <v>45698</v>
      </c>
      <c r="F67" s="34">
        <f t="shared" si="17"/>
        <v>45705</v>
      </c>
      <c r="G67" s="34">
        <f t="shared" si="17"/>
        <v>45717</v>
      </c>
      <c r="H67" s="34">
        <f t="shared" ref="H67:H69" si="18">F67+48</f>
        <v>45753</v>
      </c>
      <c r="I67" s="34">
        <f t="shared" ref="I67:I69" si="19">F67+48</f>
        <v>45753</v>
      </c>
      <c r="J67" s="31">
        <f t="shared" ref="J67:J69" si="20">F67+45</f>
        <v>45750</v>
      </c>
      <c r="K67" s="8"/>
    </row>
    <row r="68" spans="2:11" ht="19.5" customHeight="1" x14ac:dyDescent="0.35">
      <c r="B68" s="22" t="str">
        <f t="shared" si="17"/>
        <v>KOTA LUMAYAN</v>
      </c>
      <c r="C68" s="87" t="str">
        <f t="shared" si="17"/>
        <v>177N</v>
      </c>
      <c r="D68" s="88">
        <f t="shared" si="17"/>
        <v>45699</v>
      </c>
      <c r="E68" s="34">
        <f t="shared" si="17"/>
        <v>45706</v>
      </c>
      <c r="F68" s="34">
        <f t="shared" si="17"/>
        <v>45712</v>
      </c>
      <c r="G68" s="34">
        <f t="shared" si="17"/>
        <v>45723</v>
      </c>
      <c r="H68" s="34">
        <f t="shared" si="18"/>
        <v>45760</v>
      </c>
      <c r="I68" s="34">
        <f t="shared" si="19"/>
        <v>45760</v>
      </c>
      <c r="J68" s="31">
        <f t="shared" si="20"/>
        <v>45757</v>
      </c>
      <c r="K68" s="8"/>
    </row>
    <row r="69" spans="2:11" ht="19.5" customHeight="1" thickBot="1" x14ac:dyDescent="0.4">
      <c r="B69" s="23" t="str">
        <f t="shared" si="17"/>
        <v>OOCL BRISBANE</v>
      </c>
      <c r="C69" s="18" t="str">
        <f t="shared" si="17"/>
        <v>237N</v>
      </c>
      <c r="D69" s="19">
        <f t="shared" si="17"/>
        <v>45709</v>
      </c>
      <c r="E69" s="29">
        <f t="shared" si="17"/>
        <v>45716</v>
      </c>
      <c r="F69" s="29">
        <f t="shared" si="17"/>
        <v>45723</v>
      </c>
      <c r="G69" s="29">
        <f t="shared" si="17"/>
        <v>45737</v>
      </c>
      <c r="H69" s="29">
        <f t="shared" si="18"/>
        <v>45771</v>
      </c>
      <c r="I69" s="29">
        <f t="shared" si="19"/>
        <v>45771</v>
      </c>
      <c r="J69" s="32">
        <f t="shared" si="20"/>
        <v>45768</v>
      </c>
      <c r="K69" s="8"/>
    </row>
    <row r="70" spans="2:11" ht="20.25" customHeight="1" x14ac:dyDescent="0.35">
      <c r="B70" s="41"/>
      <c r="C70" s="42"/>
      <c r="D70" s="42"/>
      <c r="E70" s="47"/>
      <c r="F70" s="44"/>
      <c r="G70" s="44"/>
      <c r="H70" s="44"/>
      <c r="I70" s="44"/>
      <c r="J70" s="44"/>
      <c r="K70" s="8"/>
    </row>
    <row r="71" spans="2:11" ht="24.75" customHeight="1" thickBot="1" x14ac:dyDescent="0.6">
      <c r="B71" s="193" t="s">
        <v>23</v>
      </c>
      <c r="C71" s="193"/>
      <c r="D71" s="193"/>
      <c r="E71" s="193"/>
      <c r="F71" s="193"/>
      <c r="G71" s="193"/>
      <c r="H71" s="193"/>
      <c r="I71" s="193"/>
      <c r="J71" s="193"/>
      <c r="K71" s="8"/>
    </row>
    <row r="72" spans="2:11" ht="20.25" customHeight="1" thickBot="1" x14ac:dyDescent="0.35">
      <c r="B72" s="194" t="s">
        <v>3</v>
      </c>
      <c r="C72" s="247" t="s">
        <v>4</v>
      </c>
      <c r="D72" s="98" t="s">
        <v>46</v>
      </c>
      <c r="E72" s="240" t="s">
        <v>36</v>
      </c>
      <c r="F72" s="240" t="s">
        <v>37</v>
      </c>
      <c r="G72" s="201" t="s">
        <v>15</v>
      </c>
      <c r="H72" s="201" t="s">
        <v>24</v>
      </c>
      <c r="I72" s="240" t="s">
        <v>25</v>
      </c>
      <c r="J72" s="186" t="s">
        <v>63</v>
      </c>
      <c r="K72" s="8"/>
    </row>
    <row r="73" spans="2:11" ht="20.25" customHeight="1" thickBot="1" x14ac:dyDescent="0.35">
      <c r="B73" s="235"/>
      <c r="C73" s="248"/>
      <c r="D73" s="99" t="s">
        <v>47</v>
      </c>
      <c r="E73" s="241"/>
      <c r="F73" s="241"/>
      <c r="G73" s="237"/>
      <c r="H73" s="237"/>
      <c r="I73" s="241"/>
      <c r="J73" s="187"/>
      <c r="K73" s="8"/>
    </row>
    <row r="74" spans="2:11" ht="19.5" customHeight="1" x14ac:dyDescent="0.35">
      <c r="B74" s="22" t="str">
        <f t="shared" ref="B74:G77" si="21">B35</f>
        <v>KOTA LARIS</v>
      </c>
      <c r="C74" s="87" t="str">
        <f t="shared" si="21"/>
        <v>086N</v>
      </c>
      <c r="D74" s="88">
        <f t="shared" si="21"/>
        <v>45685</v>
      </c>
      <c r="E74" s="34">
        <f t="shared" si="21"/>
        <v>45692</v>
      </c>
      <c r="F74" s="34">
        <f t="shared" si="21"/>
        <v>45699</v>
      </c>
      <c r="G74" s="67">
        <f t="shared" si="21"/>
        <v>45710</v>
      </c>
      <c r="H74" s="67">
        <f>F74+45</f>
        <v>45744</v>
      </c>
      <c r="I74" s="67">
        <f>F74+48</f>
        <v>45747</v>
      </c>
      <c r="J74" s="31">
        <f>F74+51</f>
        <v>45750</v>
      </c>
      <c r="K74" s="8"/>
    </row>
    <row r="75" spans="2:11" ht="19.5" customHeight="1" x14ac:dyDescent="0.35">
      <c r="B75" s="22" t="str">
        <f t="shared" si="21"/>
        <v>OOCL HOUSTON</v>
      </c>
      <c r="C75" s="87" t="str">
        <f t="shared" si="21"/>
        <v>205N</v>
      </c>
      <c r="D75" s="88">
        <f t="shared" si="21"/>
        <v>45691</v>
      </c>
      <c r="E75" s="34">
        <f t="shared" si="21"/>
        <v>45698</v>
      </c>
      <c r="F75" s="34">
        <f t="shared" si="21"/>
        <v>45705</v>
      </c>
      <c r="G75" s="34">
        <f t="shared" si="21"/>
        <v>45717</v>
      </c>
      <c r="H75" s="34">
        <f t="shared" ref="H75:H77" si="22">F75+45</f>
        <v>45750</v>
      </c>
      <c r="I75" s="34">
        <f t="shared" ref="I75:I77" si="23">F75+48</f>
        <v>45753</v>
      </c>
      <c r="J75" s="31">
        <f>F75+51</f>
        <v>45756</v>
      </c>
      <c r="K75" s="8"/>
    </row>
    <row r="76" spans="2:11" ht="19.5" customHeight="1" x14ac:dyDescent="0.35">
      <c r="B76" s="22" t="str">
        <f t="shared" si="21"/>
        <v>KOTA LUMAYAN</v>
      </c>
      <c r="C76" s="87" t="str">
        <f t="shared" si="21"/>
        <v>177N</v>
      </c>
      <c r="D76" s="88">
        <f t="shared" si="21"/>
        <v>45699</v>
      </c>
      <c r="E76" s="34">
        <f t="shared" si="21"/>
        <v>45706</v>
      </c>
      <c r="F76" s="34">
        <f t="shared" si="21"/>
        <v>45712</v>
      </c>
      <c r="G76" s="34">
        <f t="shared" si="21"/>
        <v>45723</v>
      </c>
      <c r="H76" s="34">
        <f t="shared" si="22"/>
        <v>45757</v>
      </c>
      <c r="I76" s="34">
        <f t="shared" si="23"/>
        <v>45760</v>
      </c>
      <c r="J76" s="31">
        <f>F76+51</f>
        <v>45763</v>
      </c>
      <c r="K76" s="8"/>
    </row>
    <row r="77" spans="2:11" ht="19.5" customHeight="1" thickBot="1" x14ac:dyDescent="0.4">
      <c r="B77" s="23" t="str">
        <f t="shared" si="21"/>
        <v>OOCL BRISBANE</v>
      </c>
      <c r="C77" s="18" t="str">
        <f t="shared" si="21"/>
        <v>237N</v>
      </c>
      <c r="D77" s="19">
        <f t="shared" si="21"/>
        <v>45709</v>
      </c>
      <c r="E77" s="29">
        <f t="shared" si="21"/>
        <v>45716</v>
      </c>
      <c r="F77" s="29">
        <f t="shared" si="21"/>
        <v>45723</v>
      </c>
      <c r="G77" s="29">
        <f t="shared" si="21"/>
        <v>45737</v>
      </c>
      <c r="H77" s="29">
        <f t="shared" si="22"/>
        <v>45768</v>
      </c>
      <c r="I77" s="29">
        <f t="shared" si="23"/>
        <v>45771</v>
      </c>
      <c r="J77" s="32">
        <f t="shared" ref="J77" si="24">F77+51</f>
        <v>45774</v>
      </c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12.75" customHeight="1" x14ac:dyDescent="0.25">
      <c r="B90" s="38"/>
      <c r="C90" s="39"/>
      <c r="D90" s="39"/>
      <c r="E90" s="40"/>
      <c r="F90" s="40"/>
      <c r="G90" s="30"/>
      <c r="H90" s="30"/>
      <c r="I90" s="35"/>
      <c r="J90" s="8"/>
      <c r="K90" s="8"/>
    </row>
    <row r="91" spans="2:11" ht="24.75" customHeight="1" thickBot="1" x14ac:dyDescent="0.6">
      <c r="B91" s="209" t="s">
        <v>26</v>
      </c>
      <c r="C91" s="209"/>
      <c r="D91" s="209"/>
      <c r="E91" s="209"/>
      <c r="F91" s="209"/>
      <c r="G91" s="209"/>
      <c r="H91" s="209"/>
      <c r="I91" s="209"/>
      <c r="J91" s="11"/>
      <c r="K91" s="8"/>
    </row>
    <row r="92" spans="2:11" ht="12.75" customHeight="1" thickBot="1" x14ac:dyDescent="0.35">
      <c r="B92" s="245" t="s">
        <v>3</v>
      </c>
      <c r="C92" s="196" t="s">
        <v>4</v>
      </c>
      <c r="D92" s="201" t="s">
        <v>36</v>
      </c>
      <c r="E92" s="240" t="s">
        <v>37</v>
      </c>
      <c r="F92" s="240" t="s">
        <v>27</v>
      </c>
      <c r="G92" s="201" t="s">
        <v>93</v>
      </c>
      <c r="H92" s="243" t="s">
        <v>92</v>
      </c>
      <c r="I92" s="8"/>
      <c r="J92" s="8"/>
      <c r="K92" s="8"/>
    </row>
    <row r="93" spans="2:11" ht="44.25" customHeight="1" thickBot="1" x14ac:dyDescent="0.35">
      <c r="B93" s="246"/>
      <c r="C93" s="236"/>
      <c r="D93" s="237"/>
      <c r="E93" s="241"/>
      <c r="F93" s="241"/>
      <c r="G93" s="237"/>
      <c r="H93" s="244"/>
      <c r="I93" s="8"/>
      <c r="J93" s="8"/>
      <c r="K93" s="8"/>
    </row>
    <row r="94" spans="2:11" ht="20.25" customHeight="1" x14ac:dyDescent="0.35">
      <c r="B94" s="82" t="s">
        <v>70</v>
      </c>
      <c r="C94" s="153">
        <v>2503</v>
      </c>
      <c r="D94" s="34">
        <v>45693</v>
      </c>
      <c r="E94" s="34">
        <v>45697</v>
      </c>
      <c r="F94" s="34">
        <v>45706</v>
      </c>
      <c r="G94" s="34">
        <f>F94+7</f>
        <v>45713</v>
      </c>
      <c r="H94" s="31"/>
      <c r="I94" s="8"/>
      <c r="J94" s="8"/>
      <c r="K94" s="8"/>
    </row>
    <row r="95" spans="2:11" ht="20.25" customHeight="1" x14ac:dyDescent="0.35">
      <c r="B95" s="82" t="s">
        <v>101</v>
      </c>
      <c r="C95" s="153">
        <v>2503</v>
      </c>
      <c r="D95" s="34">
        <v>45698</v>
      </c>
      <c r="E95" s="34">
        <v>45704</v>
      </c>
      <c r="F95" s="34">
        <v>45713</v>
      </c>
      <c r="G95" s="34">
        <f>F95+7</f>
        <v>45720</v>
      </c>
      <c r="H95" s="31">
        <f>F95+3</f>
        <v>45716</v>
      </c>
      <c r="I95" s="8"/>
      <c r="J95" s="8"/>
      <c r="K95" s="8"/>
    </row>
    <row r="96" spans="2:11" ht="20.25" customHeight="1" x14ac:dyDescent="0.35">
      <c r="B96" s="82" t="s">
        <v>71</v>
      </c>
      <c r="C96" s="153">
        <v>2503</v>
      </c>
      <c r="D96" s="34">
        <v>45705</v>
      </c>
      <c r="E96" s="34">
        <v>45711</v>
      </c>
      <c r="F96" s="34">
        <v>45720</v>
      </c>
      <c r="G96" s="34">
        <f>F96+7</f>
        <v>45727</v>
      </c>
      <c r="H96" s="31"/>
      <c r="I96" s="8"/>
      <c r="J96" s="8"/>
      <c r="K96" s="8"/>
    </row>
    <row r="97" spans="2:11" ht="20.25" customHeight="1" x14ac:dyDescent="0.35">
      <c r="B97" s="82" t="s">
        <v>82</v>
      </c>
      <c r="C97" s="153">
        <v>2505</v>
      </c>
      <c r="D97" s="34">
        <v>45712</v>
      </c>
      <c r="E97" s="34">
        <v>45718</v>
      </c>
      <c r="F97" s="34">
        <v>45727</v>
      </c>
      <c r="G97" s="34">
        <f>F97+7</f>
        <v>45734</v>
      </c>
      <c r="H97" s="31">
        <f>F97+3</f>
        <v>45730</v>
      </c>
      <c r="I97" s="8"/>
      <c r="J97" s="8"/>
      <c r="K97" s="8"/>
    </row>
    <row r="98" spans="2:11" ht="20.25" customHeight="1" thickBot="1" x14ac:dyDescent="0.4">
      <c r="B98" s="81" t="s">
        <v>70</v>
      </c>
      <c r="C98" s="33">
        <v>2505</v>
      </c>
      <c r="D98" s="29">
        <v>45719</v>
      </c>
      <c r="E98" s="29">
        <v>45725</v>
      </c>
      <c r="F98" s="29">
        <v>45734</v>
      </c>
      <c r="G98" s="29">
        <f>F98+7</f>
        <v>45741</v>
      </c>
      <c r="H98" s="32"/>
      <c r="I98" s="8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35"/>
      <c r="J103" s="8"/>
      <c r="K103" s="8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45"/>
      <c r="J107" s="45"/>
      <c r="K107" s="45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45"/>
      <c r="J108" s="45"/>
      <c r="K108" s="45"/>
    </row>
    <row r="109" spans="2:11" ht="18" customHeight="1" x14ac:dyDescent="0.25">
      <c r="B109" s="38"/>
      <c r="C109" s="48"/>
      <c r="D109" s="48"/>
      <c r="E109" s="40"/>
      <c r="F109" s="40"/>
      <c r="G109" s="30"/>
      <c r="H109" s="30"/>
      <c r="I109" s="45"/>
      <c r="J109" s="45"/>
      <c r="K109" s="45"/>
    </row>
    <row r="110" spans="2:11" ht="18" customHeight="1" x14ac:dyDescent="0.25">
      <c r="B110" s="38"/>
      <c r="C110" s="48"/>
      <c r="D110" s="48"/>
      <c r="E110" s="40"/>
      <c r="F110" s="40"/>
      <c r="G110" s="30"/>
      <c r="H110" s="30"/>
      <c r="I110" s="45"/>
      <c r="J110" s="45"/>
      <c r="K110" s="45"/>
    </row>
    <row r="111" spans="2:11" ht="18" customHeight="1" x14ac:dyDescent="0.3">
      <c r="B111" s="48"/>
      <c r="C111" s="48"/>
      <c r="D111" s="48"/>
      <c r="E111" s="8"/>
      <c r="F111" s="8"/>
      <c r="G111" s="8"/>
      <c r="H111" s="8"/>
      <c r="I111" s="8"/>
      <c r="J111" s="8"/>
      <c r="K111" s="8"/>
    </row>
    <row r="112" spans="2:11" ht="18" customHeight="1" x14ac:dyDescent="0.3">
      <c r="B112" s="48"/>
      <c r="C112" s="48"/>
      <c r="D112" s="48"/>
      <c r="E112" s="8"/>
      <c r="F112" s="8"/>
      <c r="G112" s="8"/>
      <c r="H112" s="8"/>
      <c r="I112" s="8"/>
      <c r="J112" s="8"/>
      <c r="K112" s="8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46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  <c r="K114" s="46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46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2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2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  <c r="L126" s="74"/>
    </row>
    <row r="127" spans="2:12" ht="18" customHeight="1" x14ac:dyDescent="0.3">
      <c r="B127" s="6"/>
      <c r="C127" s="6"/>
      <c r="D127" s="6"/>
      <c r="E127" s="7"/>
      <c r="F127" s="191"/>
      <c r="G127" s="191"/>
      <c r="H127" s="191"/>
      <c r="I127" s="191"/>
      <c r="J127" s="7"/>
    </row>
    <row r="128" spans="2:12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1" ht="18" customHeight="1" x14ac:dyDescent="0.3">
      <c r="B129" s="6"/>
      <c r="C129" s="6"/>
      <c r="D129" s="6"/>
      <c r="E129" s="7"/>
      <c r="F129" s="200"/>
      <c r="G129" s="200"/>
      <c r="H129" s="200"/>
      <c r="I129" s="200"/>
      <c r="J129" s="7"/>
    </row>
    <row r="130" spans="2:11" ht="18" customHeight="1" x14ac:dyDescent="0.3">
      <c r="B130" s="6"/>
      <c r="C130" s="6"/>
      <c r="D130" s="6"/>
      <c r="E130" s="7"/>
      <c r="F130" s="85"/>
      <c r="G130" s="85"/>
      <c r="H130" s="85"/>
      <c r="I130" s="85"/>
      <c r="J130" s="7"/>
    </row>
    <row r="131" spans="2:11" ht="18" customHeight="1" x14ac:dyDescent="0.3">
      <c r="B131" s="6"/>
      <c r="C131" s="6"/>
      <c r="D131" s="6"/>
      <c r="E131" s="7"/>
      <c r="F131" s="85"/>
      <c r="G131" s="85"/>
      <c r="H131" s="85"/>
      <c r="I131" s="85"/>
      <c r="J131" s="7"/>
    </row>
    <row r="132" spans="2:11" ht="18" customHeight="1" x14ac:dyDescent="0.3">
      <c r="B132" s="6"/>
      <c r="C132" s="6"/>
      <c r="D132" s="6"/>
      <c r="E132" s="7"/>
      <c r="F132" s="200"/>
      <c r="G132" s="200"/>
      <c r="H132" s="200"/>
      <c r="I132" s="200"/>
      <c r="J132" s="7"/>
    </row>
    <row r="133" spans="2:11" ht="18" customHeight="1" x14ac:dyDescent="0.3">
      <c r="B133" s="6"/>
      <c r="C133" s="6"/>
      <c r="D133" s="6"/>
      <c r="E133" s="7"/>
      <c r="F133" s="200"/>
      <c r="G133" s="200"/>
      <c r="H133" s="200"/>
      <c r="I133" s="200"/>
      <c r="J133" s="7"/>
    </row>
    <row r="134" spans="2:11" ht="18" customHeight="1" x14ac:dyDescent="0.3">
      <c r="B134" s="6"/>
      <c r="C134" s="6"/>
      <c r="D134" s="6"/>
      <c r="E134" s="7"/>
      <c r="F134" s="190"/>
      <c r="G134" s="190"/>
      <c r="H134" s="190"/>
      <c r="I134" s="190"/>
      <c r="J134" s="7"/>
    </row>
    <row r="135" spans="2:11" ht="18" customHeight="1" x14ac:dyDescent="0.3">
      <c r="B135" s="6"/>
      <c r="C135" s="6"/>
      <c r="D135" s="6"/>
      <c r="E135" s="7"/>
      <c r="F135" s="190"/>
      <c r="G135" s="190"/>
      <c r="H135" s="190"/>
      <c r="I135" s="190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6"/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6"/>
      <c r="C139" s="6"/>
      <c r="D139" s="6"/>
      <c r="E139" s="7"/>
      <c r="F139" s="7"/>
      <c r="G139" s="7"/>
      <c r="H139" s="7"/>
      <c r="I139" s="7"/>
      <c r="J139" s="7"/>
    </row>
    <row r="140" spans="2:11" ht="18" customHeight="1" x14ac:dyDescent="0.3">
      <c r="B140" s="6"/>
      <c r="C140" s="6"/>
      <c r="D140" s="6"/>
      <c r="E140" s="7"/>
      <c r="F140" s="7"/>
      <c r="G140" s="7"/>
      <c r="H140" s="7"/>
      <c r="I140" s="7"/>
      <c r="J140" s="7"/>
    </row>
    <row r="141" spans="2:11" ht="18" customHeight="1" x14ac:dyDescent="0.3">
      <c r="B141" s="6"/>
      <c r="C141" s="6"/>
      <c r="D141" s="6"/>
      <c r="E141" s="7"/>
      <c r="F141" s="7"/>
      <c r="G141" s="7"/>
      <c r="H141" s="7"/>
      <c r="I141" s="7"/>
      <c r="J141" s="7"/>
    </row>
    <row r="142" spans="2:11" ht="18" customHeight="1" x14ac:dyDescent="0.3">
      <c r="B142" s="53" t="s">
        <v>52</v>
      </c>
      <c r="C142" s="6"/>
      <c r="D142" s="6"/>
      <c r="E142" s="7"/>
      <c r="F142" s="7"/>
      <c r="G142" s="7"/>
      <c r="H142" s="7"/>
      <c r="I142" s="7"/>
      <c r="J142" s="7"/>
    </row>
    <row r="143" spans="2:11" ht="18" customHeight="1" x14ac:dyDescent="0.3">
      <c r="B143" s="53" t="s">
        <v>30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3" t="s">
        <v>31</v>
      </c>
      <c r="C144" s="54"/>
      <c r="D144" s="54"/>
      <c r="E144" s="55"/>
      <c r="F144" s="55"/>
      <c r="G144" s="55"/>
      <c r="H144" s="55"/>
      <c r="I144" s="55"/>
      <c r="J144" s="55"/>
      <c r="K144" s="55"/>
    </row>
    <row r="145" spans="2:11" ht="18" customHeight="1" x14ac:dyDescent="0.3">
      <c r="B145" s="53" t="s">
        <v>32</v>
      </c>
      <c r="C145" s="54"/>
      <c r="D145" s="54"/>
      <c r="E145" s="55"/>
      <c r="F145" s="55"/>
      <c r="G145" s="55"/>
      <c r="H145" s="55"/>
      <c r="I145" s="55"/>
      <c r="J145" s="55"/>
      <c r="K145" s="55"/>
    </row>
    <row r="146" spans="2:11" ht="18" customHeight="1" x14ac:dyDescent="0.3">
      <c r="B146" s="53" t="s">
        <v>33</v>
      </c>
      <c r="C146" s="54"/>
      <c r="D146" s="54"/>
      <c r="E146" s="55"/>
      <c r="F146" s="55"/>
      <c r="G146" s="55"/>
      <c r="H146" s="55"/>
      <c r="I146" s="55"/>
      <c r="J146" s="55"/>
      <c r="K146" s="55"/>
    </row>
    <row r="147" spans="2:11" ht="18" customHeight="1" x14ac:dyDescent="0.3">
      <c r="B147" s="53" t="s">
        <v>34</v>
      </c>
      <c r="C147" s="54"/>
      <c r="D147" s="54"/>
      <c r="E147" s="55"/>
      <c r="F147" s="55"/>
      <c r="G147" s="55"/>
      <c r="H147" s="55"/>
      <c r="I147" s="55"/>
      <c r="J147" s="55"/>
      <c r="K147" s="55"/>
    </row>
    <row r="148" spans="2:11" ht="18" customHeight="1" x14ac:dyDescent="0.3">
      <c r="B148" s="50"/>
      <c r="C148" s="51"/>
      <c r="D148" s="51"/>
      <c r="E148" s="52"/>
      <c r="F148" s="52"/>
      <c r="G148" s="52"/>
      <c r="H148" s="52"/>
      <c r="I148" s="7"/>
      <c r="J148" s="7"/>
    </row>
    <row r="149" spans="2:11" ht="18" customHeight="1" x14ac:dyDescent="0.3">
      <c r="B149" s="50"/>
      <c r="C149" s="51"/>
      <c r="D149" s="51"/>
      <c r="E149" s="52"/>
      <c r="F149" s="52"/>
      <c r="G149" s="52"/>
      <c r="H149" s="52"/>
      <c r="I149" s="7"/>
      <c r="J149" s="7"/>
    </row>
    <row r="150" spans="2:11" ht="18" customHeight="1" x14ac:dyDescent="0.3">
      <c r="B150" s="50"/>
      <c r="C150" s="51"/>
      <c r="D150" s="51"/>
      <c r="E150" s="52"/>
      <c r="F150" s="52"/>
      <c r="G150" s="52"/>
      <c r="H150" s="52"/>
      <c r="I150" s="7"/>
      <c r="J150" s="7"/>
    </row>
    <row r="151" spans="2:11" ht="18" customHeight="1" x14ac:dyDescent="0.3">
      <c r="B151" s="50"/>
      <c r="C151" s="51"/>
      <c r="D151" s="51"/>
      <c r="E151" s="52"/>
      <c r="F151" s="52"/>
      <c r="G151" s="52"/>
      <c r="H151" s="52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1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3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3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3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3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2.75" customHeight="1" x14ac:dyDescent="0.3"/>
    <row r="167" spans="2:10" ht="12.75" customHeight="1" x14ac:dyDescent="0.3"/>
    <row r="176" spans="2:10" ht="12.75" customHeight="1" x14ac:dyDescent="0.3"/>
    <row r="178" ht="12.75" customHeight="1" x14ac:dyDescent="0.3"/>
    <row r="184" ht="12.75" customHeight="1" x14ac:dyDescent="0.3"/>
    <row r="187" ht="12.75" customHeight="1" x14ac:dyDescent="0.3"/>
    <row r="192" ht="12.75" customHeight="1" x14ac:dyDescent="0.3"/>
    <row r="195" ht="12.75" customHeight="1" x14ac:dyDescent="0.3"/>
    <row r="201" ht="12.75" customHeight="1" x14ac:dyDescent="0.3"/>
  </sheetData>
  <mergeCells count="84">
    <mergeCell ref="J33:J34"/>
    <mergeCell ref="K33:K34"/>
    <mergeCell ref="B32:J32"/>
    <mergeCell ref="F127:I127"/>
    <mergeCell ref="F129:I129"/>
    <mergeCell ref="B71:J71"/>
    <mergeCell ref="B72:B73"/>
    <mergeCell ref="C72:C73"/>
    <mergeCell ref="E72:E73"/>
    <mergeCell ref="F72:F73"/>
    <mergeCell ref="G72:G73"/>
    <mergeCell ref="H72:H73"/>
    <mergeCell ref="I72:I73"/>
    <mergeCell ref="J72:J73"/>
    <mergeCell ref="J55:J56"/>
    <mergeCell ref="B63:J63"/>
    <mergeCell ref="F132:I132"/>
    <mergeCell ref="F133:I133"/>
    <mergeCell ref="F134:I134"/>
    <mergeCell ref="F135:I135"/>
    <mergeCell ref="B91:I91"/>
    <mergeCell ref="B92:B93"/>
    <mergeCell ref="C92:C93"/>
    <mergeCell ref="D92:D93"/>
    <mergeCell ref="E92:E93"/>
    <mergeCell ref="F92:F93"/>
    <mergeCell ref="G92:G93"/>
    <mergeCell ref="H92:H93"/>
    <mergeCell ref="H64:H65"/>
    <mergeCell ref="I64:I65"/>
    <mergeCell ref="J64:J65"/>
    <mergeCell ref="B54:J54"/>
    <mergeCell ref="B55:B56"/>
    <mergeCell ref="C55:C56"/>
    <mergeCell ref="E55:E56"/>
    <mergeCell ref="F55:F56"/>
    <mergeCell ref="G55:G56"/>
    <mergeCell ref="H55:H56"/>
    <mergeCell ref="I55:I56"/>
    <mergeCell ref="B64:B65"/>
    <mergeCell ref="C64:C65"/>
    <mergeCell ref="E64:E65"/>
    <mergeCell ref="F64:F65"/>
    <mergeCell ref="G64:G65"/>
    <mergeCell ref="I33:I34"/>
    <mergeCell ref="H33:H34"/>
    <mergeCell ref="B41:B42"/>
    <mergeCell ref="C41:C42"/>
    <mergeCell ref="E41:E42"/>
    <mergeCell ref="F41:F42"/>
    <mergeCell ref="G41:G42"/>
    <mergeCell ref="B31:H31"/>
    <mergeCell ref="B33:B34"/>
    <mergeCell ref="C33:C34"/>
    <mergeCell ref="E33:E34"/>
    <mergeCell ref="F33:F34"/>
    <mergeCell ref="G33:G34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B27:G27"/>
    <mergeCell ref="B28:B29"/>
    <mergeCell ref="C28:C29"/>
    <mergeCell ref="E28:E29"/>
    <mergeCell ref="F28:F29"/>
    <mergeCell ref="G28:G2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7" max="11" man="1"/>
    <brk id="8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8" t="s">
        <v>40</v>
      </c>
      <c r="B6" s="208"/>
      <c r="C6" s="208"/>
      <c r="D6" s="208"/>
      <c r="E6" s="208"/>
      <c r="F6" s="208"/>
      <c r="G6" s="208"/>
      <c r="H6" s="208"/>
      <c r="I6" s="208"/>
    </row>
    <row r="7" spans="1:12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2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2" ht="33" customHeight="1" thickBot="1" x14ac:dyDescent="0.6">
      <c r="B9" s="209" t="s">
        <v>2</v>
      </c>
      <c r="C9" s="209"/>
      <c r="D9" s="209"/>
      <c r="E9" s="209"/>
      <c r="F9" s="209"/>
      <c r="G9" s="209"/>
      <c r="H9" s="11"/>
      <c r="I9" s="8"/>
      <c r="J9" s="8"/>
    </row>
    <row r="10" spans="1:12" ht="12.75" customHeight="1" x14ac:dyDescent="0.3">
      <c r="B10" s="194" t="s">
        <v>3</v>
      </c>
      <c r="C10" s="196" t="s">
        <v>4</v>
      </c>
      <c r="D10" s="201" t="s">
        <v>36</v>
      </c>
      <c r="E10" s="201" t="s">
        <v>41</v>
      </c>
      <c r="F10" s="201" t="s">
        <v>7</v>
      </c>
      <c r="G10" s="228" t="s">
        <v>87</v>
      </c>
      <c r="H10" s="228" t="s">
        <v>60</v>
      </c>
      <c r="I10" s="228" t="s">
        <v>89</v>
      </c>
      <c r="J10" s="231" t="s">
        <v>66</v>
      </c>
      <c r="K10" s="252"/>
      <c r="L10" s="9"/>
    </row>
    <row r="11" spans="1:12" ht="25.5" customHeight="1" thickBot="1" x14ac:dyDescent="0.35">
      <c r="B11" s="195"/>
      <c r="C11" s="197"/>
      <c r="D11" s="202"/>
      <c r="E11" s="202"/>
      <c r="F11" s="202"/>
      <c r="G11" s="229"/>
      <c r="H11" s="229"/>
      <c r="I11" s="229"/>
      <c r="J11" s="251"/>
      <c r="K11" s="252"/>
      <c r="L11" s="10"/>
    </row>
    <row r="12" spans="1:12" s="14" customFormat="1" ht="19.5" customHeight="1" x14ac:dyDescent="0.35">
      <c r="A12" s="74"/>
      <c r="B12" s="15" t="s">
        <v>97</v>
      </c>
      <c r="C12" s="87" t="s">
        <v>105</v>
      </c>
      <c r="D12" s="175">
        <v>45698</v>
      </c>
      <c r="E12" s="175">
        <v>45706</v>
      </c>
      <c r="F12" s="175">
        <v>45717</v>
      </c>
      <c r="G12" s="158">
        <f>E12+28</f>
        <v>45734</v>
      </c>
      <c r="H12" s="158">
        <f>(E12+28)</f>
        <v>45734</v>
      </c>
      <c r="I12" s="158">
        <f>E12+28</f>
        <v>45734</v>
      </c>
      <c r="J12" s="104">
        <f t="shared" ref="J12:J17" si="0">(E12+30)</f>
        <v>45736</v>
      </c>
      <c r="K12" s="158"/>
      <c r="L12" s="13"/>
    </row>
    <row r="13" spans="1:12" s="14" customFormat="1" ht="19.5" customHeight="1" x14ac:dyDescent="0.35">
      <c r="A13" s="75"/>
      <c r="B13" s="15" t="s">
        <v>76</v>
      </c>
      <c r="C13" s="87" t="s">
        <v>111</v>
      </c>
      <c r="D13" s="183">
        <v>45708</v>
      </c>
      <c r="E13" s="183">
        <v>45715</v>
      </c>
      <c r="F13" s="183">
        <v>45728</v>
      </c>
      <c r="G13" s="158">
        <f t="shared" ref="G13:G17" si="1">E13+28</f>
        <v>45743</v>
      </c>
      <c r="H13" s="158">
        <f>(E13+28)</f>
        <v>45743</v>
      </c>
      <c r="I13" s="158">
        <f t="shared" ref="I13:I17" si="2">E13+28</f>
        <v>45743</v>
      </c>
      <c r="J13" s="104">
        <f t="shared" si="0"/>
        <v>45745</v>
      </c>
      <c r="K13" s="158"/>
      <c r="L13" s="13"/>
    </row>
    <row r="14" spans="1:12" s="14" customFormat="1" ht="19.5" customHeight="1" x14ac:dyDescent="0.35">
      <c r="A14" s="75"/>
      <c r="B14" s="15" t="s">
        <v>85</v>
      </c>
      <c r="C14" s="87" t="s">
        <v>115</v>
      </c>
      <c r="D14" s="183">
        <v>45723</v>
      </c>
      <c r="E14" s="183">
        <v>45729</v>
      </c>
      <c r="F14" s="183">
        <v>45742</v>
      </c>
      <c r="G14" s="158">
        <f t="shared" si="1"/>
        <v>45757</v>
      </c>
      <c r="H14" s="158">
        <f t="shared" ref="H14:H17" si="3">(E14+28)</f>
        <v>45757</v>
      </c>
      <c r="I14" s="158">
        <f t="shared" si="2"/>
        <v>45757</v>
      </c>
      <c r="J14" s="104">
        <f t="shared" si="0"/>
        <v>45759</v>
      </c>
      <c r="K14" s="158"/>
      <c r="L14" s="13"/>
    </row>
    <row r="15" spans="1:12" s="14" customFormat="1" ht="19.5" customHeight="1" x14ac:dyDescent="0.35">
      <c r="A15" s="74"/>
      <c r="B15" s="15" t="s">
        <v>78</v>
      </c>
      <c r="C15" s="87" t="s">
        <v>124</v>
      </c>
      <c r="D15" s="183">
        <v>45730</v>
      </c>
      <c r="E15" s="183">
        <v>45736</v>
      </c>
      <c r="F15" s="183">
        <v>45749</v>
      </c>
      <c r="G15" s="158">
        <f t="shared" si="1"/>
        <v>45764</v>
      </c>
      <c r="H15" s="158">
        <f>(E15+28)</f>
        <v>45764</v>
      </c>
      <c r="I15" s="158">
        <f t="shared" si="2"/>
        <v>45764</v>
      </c>
      <c r="J15" s="104">
        <f t="shared" si="0"/>
        <v>45766</v>
      </c>
      <c r="K15" s="158"/>
      <c r="L15" s="13"/>
    </row>
    <row r="16" spans="1:12" s="14" customFormat="1" ht="19.5" customHeight="1" x14ac:dyDescent="0.35">
      <c r="A16" s="74"/>
      <c r="B16" s="15" t="s">
        <v>58</v>
      </c>
      <c r="C16" s="87" t="s">
        <v>134</v>
      </c>
      <c r="D16" s="183">
        <v>45737</v>
      </c>
      <c r="E16" s="183">
        <v>45743</v>
      </c>
      <c r="F16" s="183">
        <v>45756</v>
      </c>
      <c r="G16" s="158">
        <f t="shared" si="1"/>
        <v>45771</v>
      </c>
      <c r="H16" s="158">
        <f t="shared" si="3"/>
        <v>45771</v>
      </c>
      <c r="I16" s="158">
        <f t="shared" si="2"/>
        <v>45771</v>
      </c>
      <c r="J16" s="104">
        <f t="shared" si="0"/>
        <v>45773</v>
      </c>
      <c r="K16" s="158"/>
      <c r="L16" s="13"/>
    </row>
    <row r="17" spans="1:12" s="14" customFormat="1" ht="19.5" customHeight="1" thickBot="1" x14ac:dyDescent="0.4">
      <c r="A17" s="74"/>
      <c r="B17" s="17" t="s">
        <v>97</v>
      </c>
      <c r="C17" s="18" t="s">
        <v>133</v>
      </c>
      <c r="D17" s="157">
        <v>45743</v>
      </c>
      <c r="E17" s="157">
        <v>45750</v>
      </c>
      <c r="F17" s="157">
        <v>45763</v>
      </c>
      <c r="G17" s="107">
        <f t="shared" si="1"/>
        <v>45778</v>
      </c>
      <c r="H17" s="107">
        <f t="shared" si="3"/>
        <v>45778</v>
      </c>
      <c r="I17" s="107">
        <f t="shared" si="2"/>
        <v>45778</v>
      </c>
      <c r="J17" s="108">
        <f t="shared" si="0"/>
        <v>45780</v>
      </c>
      <c r="K17" s="158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9" t="s">
        <v>38</v>
      </c>
      <c r="C19" s="209"/>
      <c r="D19" s="209"/>
      <c r="E19" s="209"/>
      <c r="F19" s="209"/>
      <c r="G19" s="11"/>
      <c r="H19" s="11"/>
      <c r="I19" s="11"/>
      <c r="J19" s="11"/>
    </row>
    <row r="20" spans="1:12" x14ac:dyDescent="0.25">
      <c r="B20" s="194" t="s">
        <v>3</v>
      </c>
      <c r="C20" s="196" t="s">
        <v>4</v>
      </c>
      <c r="D20" s="203" t="s">
        <v>36</v>
      </c>
      <c r="E20" s="253" t="s">
        <v>41</v>
      </c>
      <c r="F20" s="243" t="s">
        <v>9</v>
      </c>
      <c r="G20" s="249"/>
      <c r="H20" s="11"/>
      <c r="I20" s="11"/>
      <c r="J20" s="11"/>
    </row>
    <row r="21" spans="1:12" ht="18" thickBot="1" x14ac:dyDescent="0.3">
      <c r="B21" s="195"/>
      <c r="C21" s="197"/>
      <c r="D21" s="204"/>
      <c r="E21" s="254"/>
      <c r="F21" s="255"/>
      <c r="G21" s="250"/>
      <c r="H21" s="11"/>
      <c r="I21" s="11"/>
      <c r="J21" s="11"/>
    </row>
    <row r="22" spans="1:12" ht="19.5" customHeight="1" x14ac:dyDescent="0.35">
      <c r="B22" s="26" t="s">
        <v>79</v>
      </c>
      <c r="C22" s="140" t="s">
        <v>107</v>
      </c>
      <c r="D22" s="34">
        <v>45688</v>
      </c>
      <c r="E22" s="34">
        <v>45697</v>
      </c>
      <c r="F22" s="31">
        <v>45707</v>
      </c>
      <c r="G22" s="165"/>
      <c r="H22" s="11"/>
      <c r="I22" s="11"/>
      <c r="J22" s="11"/>
    </row>
    <row r="23" spans="1:12" ht="19.5" customHeight="1" x14ac:dyDescent="0.35">
      <c r="B23" s="26" t="s">
        <v>94</v>
      </c>
      <c r="C23" s="140" t="s">
        <v>114</v>
      </c>
      <c r="D23" s="34">
        <v>45695</v>
      </c>
      <c r="E23" s="34">
        <v>45702</v>
      </c>
      <c r="F23" s="31">
        <v>45718</v>
      </c>
      <c r="G23" s="165"/>
      <c r="H23" s="11"/>
      <c r="I23" s="11"/>
      <c r="J23" s="11"/>
    </row>
    <row r="24" spans="1:12" ht="19.5" customHeight="1" thickBot="1" x14ac:dyDescent="0.4">
      <c r="B24" s="27" t="s">
        <v>100</v>
      </c>
      <c r="C24" s="141" t="s">
        <v>117</v>
      </c>
      <c r="D24" s="29">
        <v>45699</v>
      </c>
      <c r="E24" s="29">
        <v>45706</v>
      </c>
      <c r="F24" s="32">
        <v>45725</v>
      </c>
      <c r="G24" s="165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3" t="s">
        <v>14</v>
      </c>
      <c r="C26" s="193"/>
      <c r="D26" s="193"/>
      <c r="E26" s="193"/>
      <c r="F26" s="193"/>
      <c r="G26" s="193"/>
      <c r="H26" s="193"/>
      <c r="I26" s="193"/>
      <c r="J26" s="11"/>
    </row>
    <row r="27" spans="1:12" ht="12.75" customHeight="1" thickBot="1" x14ac:dyDescent="0.35">
      <c r="B27" s="219" t="s">
        <v>3</v>
      </c>
      <c r="C27" s="220" t="s">
        <v>4</v>
      </c>
      <c r="D27" s="198" t="s">
        <v>36</v>
      </c>
      <c r="E27" s="198" t="s">
        <v>41</v>
      </c>
      <c r="F27" s="198" t="s">
        <v>15</v>
      </c>
      <c r="G27" s="198" t="s">
        <v>54</v>
      </c>
      <c r="H27" s="201" t="s">
        <v>39</v>
      </c>
      <c r="I27" s="240" t="s">
        <v>16</v>
      </c>
      <c r="J27" s="243" t="s">
        <v>17</v>
      </c>
    </row>
    <row r="28" spans="1:12" ht="25.5" customHeight="1" thickBot="1" x14ac:dyDescent="0.35">
      <c r="B28" s="256"/>
      <c r="C28" s="257"/>
      <c r="D28" s="199"/>
      <c r="E28" s="199"/>
      <c r="F28" s="199"/>
      <c r="G28" s="199"/>
      <c r="H28" s="198"/>
      <c r="I28" s="258"/>
      <c r="J28" s="262"/>
    </row>
    <row r="29" spans="1:12" ht="19.5" customHeight="1" x14ac:dyDescent="0.35">
      <c r="B29" s="15" t="s">
        <v>51</v>
      </c>
      <c r="C29" s="87" t="s">
        <v>112</v>
      </c>
      <c r="D29" s="34">
        <v>45695</v>
      </c>
      <c r="E29" s="175">
        <v>45701</v>
      </c>
      <c r="F29" s="175">
        <v>45710</v>
      </c>
      <c r="G29" s="67">
        <f>E29+22</f>
        <v>45723</v>
      </c>
      <c r="H29" s="67">
        <f>E29+27</f>
        <v>45728</v>
      </c>
      <c r="I29" s="67">
        <f>E29+25</f>
        <v>45726</v>
      </c>
      <c r="J29" s="68">
        <f>E29+28</f>
        <v>45729</v>
      </c>
    </row>
    <row r="30" spans="1:12" ht="19.5" customHeight="1" x14ac:dyDescent="0.35">
      <c r="B30" s="15" t="s">
        <v>80</v>
      </c>
      <c r="C30" s="87" t="s">
        <v>116</v>
      </c>
      <c r="D30" s="34">
        <v>45700</v>
      </c>
      <c r="E30" s="175">
        <v>45706</v>
      </c>
      <c r="F30" s="175">
        <v>45350</v>
      </c>
      <c r="G30" s="34">
        <f>E30+22</f>
        <v>45728</v>
      </c>
      <c r="H30" s="34">
        <f t="shared" ref="H30:H34" si="4">E30+27</f>
        <v>45733</v>
      </c>
      <c r="I30" s="34">
        <f t="shared" ref="I30:I34" si="5">E30+25</f>
        <v>45731</v>
      </c>
      <c r="J30" s="31">
        <f t="shared" ref="J30:J34" si="6">E30+28</f>
        <v>45734</v>
      </c>
    </row>
    <row r="31" spans="1:12" ht="19.5" customHeight="1" x14ac:dyDescent="0.35">
      <c r="B31" s="15" t="s">
        <v>56</v>
      </c>
      <c r="C31" s="87" t="s">
        <v>104</v>
      </c>
      <c r="D31" s="34">
        <v>45708</v>
      </c>
      <c r="E31" s="175">
        <v>45714</v>
      </c>
      <c r="F31" s="175">
        <v>45723</v>
      </c>
      <c r="G31" s="34">
        <f>E31+22</f>
        <v>45736</v>
      </c>
      <c r="H31" s="34">
        <f>E31+27</f>
        <v>45741</v>
      </c>
      <c r="I31" s="34">
        <f>E31+25</f>
        <v>45739</v>
      </c>
      <c r="J31" s="31">
        <f>E31+28</f>
        <v>45742</v>
      </c>
    </row>
    <row r="32" spans="1:12" ht="19.5" customHeight="1" x14ac:dyDescent="0.35">
      <c r="A32" s="10"/>
      <c r="B32" s="15" t="s">
        <v>72</v>
      </c>
      <c r="C32" s="87" t="s">
        <v>119</v>
      </c>
      <c r="D32" s="34">
        <v>45716</v>
      </c>
      <c r="E32" s="175">
        <v>45722</v>
      </c>
      <c r="F32" s="175">
        <v>45732</v>
      </c>
      <c r="G32" s="34">
        <f t="shared" ref="G32:G34" si="7">E32+22</f>
        <v>45744</v>
      </c>
      <c r="H32" s="34">
        <f t="shared" si="4"/>
        <v>45749</v>
      </c>
      <c r="I32" s="34">
        <f t="shared" si="5"/>
        <v>45747</v>
      </c>
      <c r="J32" s="31">
        <f t="shared" si="6"/>
        <v>45750</v>
      </c>
    </row>
    <row r="33" spans="1:11" ht="19.5" customHeight="1" x14ac:dyDescent="0.35">
      <c r="A33" s="10"/>
      <c r="B33" s="15" t="s">
        <v>135</v>
      </c>
      <c r="C33" s="87" t="s">
        <v>136</v>
      </c>
      <c r="D33" s="34">
        <v>45726</v>
      </c>
      <c r="E33" s="184">
        <v>45732</v>
      </c>
      <c r="F33" s="184">
        <v>45744</v>
      </c>
      <c r="G33" s="34">
        <f t="shared" si="7"/>
        <v>45754</v>
      </c>
      <c r="H33" s="34">
        <f t="shared" si="4"/>
        <v>45759</v>
      </c>
      <c r="I33" s="34">
        <f t="shared" si="5"/>
        <v>45757</v>
      </c>
      <c r="J33" s="31">
        <f t="shared" si="6"/>
        <v>45760</v>
      </c>
    </row>
    <row r="34" spans="1:11" ht="19.5" customHeight="1" thickBot="1" x14ac:dyDescent="0.4">
      <c r="B34" s="17" t="s">
        <v>51</v>
      </c>
      <c r="C34" s="18" t="s">
        <v>130</v>
      </c>
      <c r="D34" s="29">
        <v>45733</v>
      </c>
      <c r="E34" s="176">
        <v>45739</v>
      </c>
      <c r="F34" s="176">
        <v>45751</v>
      </c>
      <c r="G34" s="29">
        <f t="shared" si="7"/>
        <v>45761</v>
      </c>
      <c r="H34" s="29">
        <f t="shared" si="4"/>
        <v>45766</v>
      </c>
      <c r="I34" s="29">
        <f t="shared" si="5"/>
        <v>45764</v>
      </c>
      <c r="J34" s="32">
        <f t="shared" si="6"/>
        <v>45767</v>
      </c>
    </row>
    <row r="35" spans="1:11" ht="18" x14ac:dyDescent="0.35">
      <c r="B35" s="211"/>
      <c r="C35" s="242"/>
      <c r="D35" s="216"/>
      <c r="E35" s="216"/>
      <c r="F35" s="216"/>
      <c r="G35" s="25"/>
      <c r="H35" s="8"/>
      <c r="I35" s="11"/>
      <c r="J35" s="8"/>
    </row>
    <row r="36" spans="1:11" ht="18" x14ac:dyDescent="0.35">
      <c r="B36" s="211"/>
      <c r="C36" s="211"/>
      <c r="D36" s="259"/>
      <c r="E36" s="259"/>
      <c r="F36" s="259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3" t="s">
        <v>67</v>
      </c>
      <c r="C47" s="193"/>
      <c r="D47" s="193"/>
      <c r="E47" s="193"/>
      <c r="F47" s="193"/>
      <c r="G47" s="193"/>
      <c r="H47" s="193"/>
      <c r="I47" s="193"/>
      <c r="J47" s="8"/>
      <c r="K47" s="10"/>
    </row>
    <row r="48" spans="1:11" ht="18" customHeight="1" thickBot="1" x14ac:dyDescent="0.35">
      <c r="B48" s="194" t="s">
        <v>3</v>
      </c>
      <c r="C48" s="196" t="s">
        <v>4</v>
      </c>
      <c r="D48" s="201" t="s">
        <v>36</v>
      </c>
      <c r="E48" s="201" t="s">
        <v>41</v>
      </c>
      <c r="F48" s="201" t="s">
        <v>15</v>
      </c>
      <c r="G48" s="201" t="s">
        <v>18</v>
      </c>
      <c r="H48" s="188" t="s">
        <v>61</v>
      </c>
      <c r="I48" s="188" t="s">
        <v>62</v>
      </c>
      <c r="J48" s="8"/>
      <c r="K48" s="10"/>
    </row>
    <row r="49" spans="1:11" ht="18" customHeight="1" thickBot="1" x14ac:dyDescent="0.35">
      <c r="B49" s="195"/>
      <c r="C49" s="197"/>
      <c r="D49" s="202"/>
      <c r="E49" s="202"/>
      <c r="F49" s="202"/>
      <c r="G49" s="198"/>
      <c r="H49" s="189"/>
      <c r="I49" s="189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086N</v>
      </c>
      <c r="D50" s="34">
        <f t="shared" ref="D50:E53" si="9">D29</f>
        <v>45695</v>
      </c>
      <c r="E50" s="34">
        <f t="shared" si="9"/>
        <v>45701</v>
      </c>
      <c r="F50" s="34">
        <v>45602</v>
      </c>
      <c r="G50" s="67">
        <f>E50+31</f>
        <v>45732</v>
      </c>
      <c r="H50" s="67">
        <f>E50+28</f>
        <v>45729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205N</v>
      </c>
      <c r="D51" s="34">
        <f t="shared" si="9"/>
        <v>45700</v>
      </c>
      <c r="E51" s="34">
        <f t="shared" si="9"/>
        <v>45706</v>
      </c>
      <c r="F51" s="34">
        <v>45611</v>
      </c>
      <c r="G51" s="34">
        <f>E51+31</f>
        <v>45737</v>
      </c>
      <c r="H51" s="34">
        <f t="shared" ref="H51:I54" si="10">E51+28</f>
        <v>45734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177N</v>
      </c>
      <c r="D52" s="34">
        <f t="shared" si="9"/>
        <v>45708</v>
      </c>
      <c r="E52" s="34">
        <f t="shared" si="9"/>
        <v>45714</v>
      </c>
      <c r="F52" s="34">
        <v>45618</v>
      </c>
      <c r="G52" s="34">
        <f t="shared" ref="G52" si="11">E52+31</f>
        <v>45745</v>
      </c>
      <c r="H52" s="34">
        <f t="shared" si="10"/>
        <v>45742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237N</v>
      </c>
      <c r="D53" s="34">
        <f t="shared" si="9"/>
        <v>45716</v>
      </c>
      <c r="E53" s="34">
        <f t="shared" si="9"/>
        <v>45722</v>
      </c>
      <c r="F53" s="34">
        <v>45625</v>
      </c>
      <c r="G53" s="34">
        <f>E53+31</f>
        <v>45753</v>
      </c>
      <c r="H53" s="34">
        <f>E53+28</f>
        <v>45750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199N</v>
      </c>
      <c r="D54" s="34">
        <f>D33</f>
        <v>45726</v>
      </c>
      <c r="E54" s="34">
        <f t="shared" ref="E54:E55" si="12">E33</f>
        <v>45732</v>
      </c>
      <c r="F54" s="34">
        <v>45633</v>
      </c>
      <c r="G54" s="34">
        <f>E54+31</f>
        <v>45763</v>
      </c>
      <c r="H54" s="34">
        <f>E54+28</f>
        <v>45760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087N</v>
      </c>
      <c r="D55" s="29">
        <f>D34</f>
        <v>45733</v>
      </c>
      <c r="E55" s="34">
        <f t="shared" si="12"/>
        <v>45739</v>
      </c>
      <c r="F55" s="29">
        <v>45639</v>
      </c>
      <c r="G55" s="29">
        <f>E55+31</f>
        <v>45770</v>
      </c>
      <c r="H55" s="29">
        <f t="shared" ref="H55" si="13">E55+45</f>
        <v>45784</v>
      </c>
      <c r="I55" s="32">
        <f>E55+28</f>
        <v>45767</v>
      </c>
      <c r="J55" s="8"/>
    </row>
    <row r="56" spans="1:11" ht="25.5" customHeight="1" thickBot="1" x14ac:dyDescent="0.6">
      <c r="B56" s="205" t="s">
        <v>19</v>
      </c>
      <c r="C56" s="205"/>
      <c r="D56" s="205"/>
      <c r="E56" s="205"/>
      <c r="F56" s="205"/>
      <c r="G56" s="205"/>
      <c r="H56" s="205"/>
      <c r="I56" s="205"/>
      <c r="J56" s="8"/>
    </row>
    <row r="57" spans="1:11" ht="18" customHeight="1" x14ac:dyDescent="0.3">
      <c r="B57" s="194" t="s">
        <v>3</v>
      </c>
      <c r="C57" s="196" t="s">
        <v>4</v>
      </c>
      <c r="D57" s="201" t="s">
        <v>36</v>
      </c>
      <c r="E57" s="201" t="s">
        <v>41</v>
      </c>
      <c r="F57" s="201" t="s">
        <v>15</v>
      </c>
      <c r="G57" s="206" t="s">
        <v>20</v>
      </c>
      <c r="H57" s="188" t="s">
        <v>21</v>
      </c>
      <c r="I57" s="188" t="s">
        <v>22</v>
      </c>
      <c r="J57" s="8"/>
    </row>
    <row r="58" spans="1:11" ht="18" customHeight="1" thickBot="1" x14ac:dyDescent="0.35">
      <c r="B58" s="195"/>
      <c r="C58" s="197"/>
      <c r="D58" s="202"/>
      <c r="E58" s="202"/>
      <c r="F58" s="202"/>
      <c r="G58" s="260"/>
      <c r="H58" s="261"/>
      <c r="I58" s="261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086N</v>
      </c>
      <c r="D59" s="34">
        <f t="shared" si="14"/>
        <v>45695</v>
      </c>
      <c r="E59" s="34">
        <f>E29</f>
        <v>45701</v>
      </c>
      <c r="F59" s="34">
        <f t="shared" si="14"/>
        <v>45710</v>
      </c>
      <c r="G59" s="67">
        <f>E59+48</f>
        <v>45749</v>
      </c>
      <c r="H59" s="67">
        <f>E59+48</f>
        <v>45749</v>
      </c>
      <c r="I59" s="68">
        <f>E59+45</f>
        <v>45746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205N</v>
      </c>
      <c r="D60" s="34">
        <f t="shared" si="14"/>
        <v>45700</v>
      </c>
      <c r="E60" s="34">
        <f>E30</f>
        <v>45706</v>
      </c>
      <c r="F60" s="34">
        <f t="shared" si="14"/>
        <v>45350</v>
      </c>
      <c r="G60" s="34">
        <f t="shared" ref="G60:G63" si="15">E60+48</f>
        <v>45754</v>
      </c>
      <c r="H60" s="34">
        <f t="shared" ref="H60:H63" si="16">E60+48</f>
        <v>45754</v>
      </c>
      <c r="I60" s="31">
        <f t="shared" ref="I60:I63" si="17">E60+45</f>
        <v>45751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177N</v>
      </c>
      <c r="D61" s="34">
        <f>D31</f>
        <v>45708</v>
      </c>
      <c r="E61" s="34">
        <f>E31</f>
        <v>45714</v>
      </c>
      <c r="F61" s="34">
        <f>F31</f>
        <v>45723</v>
      </c>
      <c r="G61" s="34">
        <f t="shared" si="15"/>
        <v>45762</v>
      </c>
      <c r="H61" s="34">
        <f t="shared" si="16"/>
        <v>45762</v>
      </c>
      <c r="I61" s="31">
        <f t="shared" si="17"/>
        <v>45759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237N</v>
      </c>
      <c r="D62" s="34">
        <f t="shared" si="14"/>
        <v>45716</v>
      </c>
      <c r="E62" s="34">
        <f t="shared" si="14"/>
        <v>45722</v>
      </c>
      <c r="F62" s="34">
        <f t="shared" si="14"/>
        <v>45732</v>
      </c>
      <c r="G62" s="34">
        <f t="shared" si="15"/>
        <v>45770</v>
      </c>
      <c r="H62" s="34">
        <f t="shared" si="16"/>
        <v>45770</v>
      </c>
      <c r="I62" s="31">
        <f t="shared" si="17"/>
        <v>45767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199N</v>
      </c>
      <c r="D63" s="34">
        <f t="shared" si="14"/>
        <v>45726</v>
      </c>
      <c r="E63" s="34">
        <f t="shared" si="14"/>
        <v>45732</v>
      </c>
      <c r="F63" s="34">
        <f t="shared" si="14"/>
        <v>45744</v>
      </c>
      <c r="G63" s="34">
        <f t="shared" si="15"/>
        <v>45780</v>
      </c>
      <c r="H63" s="34">
        <f t="shared" si="16"/>
        <v>45780</v>
      </c>
      <c r="I63" s="31">
        <f t="shared" si="17"/>
        <v>45777</v>
      </c>
      <c r="J63" s="8"/>
    </row>
    <row r="64" spans="1:11" ht="24.75" customHeight="1" thickBot="1" x14ac:dyDescent="0.6">
      <c r="B64" s="205" t="s">
        <v>23</v>
      </c>
      <c r="C64" s="205"/>
      <c r="D64" s="205"/>
      <c r="E64" s="205"/>
      <c r="F64" s="205"/>
      <c r="G64" s="205"/>
      <c r="H64" s="205"/>
      <c r="I64" s="205"/>
      <c r="J64" s="8"/>
    </row>
    <row r="65" spans="2:10" ht="20.25" customHeight="1" x14ac:dyDescent="0.3">
      <c r="B65" s="194" t="s">
        <v>3</v>
      </c>
      <c r="C65" s="196" t="s">
        <v>4</v>
      </c>
      <c r="D65" s="201" t="s">
        <v>36</v>
      </c>
      <c r="E65" s="201" t="s">
        <v>41</v>
      </c>
      <c r="F65" s="201" t="s">
        <v>15</v>
      </c>
      <c r="G65" s="188" t="s">
        <v>24</v>
      </c>
      <c r="H65" s="188" t="s">
        <v>25</v>
      </c>
      <c r="I65" s="186" t="s">
        <v>63</v>
      </c>
      <c r="J65" s="8"/>
    </row>
    <row r="66" spans="2:10" ht="20.25" customHeight="1" thickBot="1" x14ac:dyDescent="0.35">
      <c r="B66" s="195"/>
      <c r="C66" s="197"/>
      <c r="D66" s="202"/>
      <c r="E66" s="202"/>
      <c r="F66" s="202"/>
      <c r="G66" s="189"/>
      <c r="H66" s="189"/>
      <c r="I66" s="187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086N</v>
      </c>
      <c r="D67" s="34">
        <f t="shared" si="18"/>
        <v>45695</v>
      </c>
      <c r="E67" s="34">
        <f>E29</f>
        <v>45701</v>
      </c>
      <c r="F67" s="34">
        <f t="shared" si="18"/>
        <v>45710</v>
      </c>
      <c r="G67" s="67">
        <f>E67+42</f>
        <v>45743</v>
      </c>
      <c r="H67" s="67">
        <f>E67+51</f>
        <v>45752</v>
      </c>
      <c r="I67" s="31">
        <f>E67+51</f>
        <v>45752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205N</v>
      </c>
      <c r="D68" s="34">
        <f t="shared" si="18"/>
        <v>45700</v>
      </c>
      <c r="E68" s="34">
        <f t="shared" si="18"/>
        <v>45706</v>
      </c>
      <c r="F68" s="34">
        <f t="shared" si="18"/>
        <v>45350</v>
      </c>
      <c r="G68" s="34">
        <f t="shared" ref="G68:G70" si="19">E68+42</f>
        <v>45748</v>
      </c>
      <c r="H68" s="34">
        <f t="shared" ref="H68:H70" si="20">E68+51</f>
        <v>45757</v>
      </c>
      <c r="I68" s="31">
        <f>E68+51</f>
        <v>45757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177N</v>
      </c>
      <c r="D69" s="34">
        <f>D31</f>
        <v>45708</v>
      </c>
      <c r="E69" s="34">
        <f>E31</f>
        <v>45714</v>
      </c>
      <c r="F69" s="34">
        <f>F31</f>
        <v>45723</v>
      </c>
      <c r="G69" s="34">
        <f t="shared" si="19"/>
        <v>45756</v>
      </c>
      <c r="H69" s="34">
        <f t="shared" si="20"/>
        <v>45765</v>
      </c>
      <c r="I69" s="31">
        <f>E69+51</f>
        <v>45765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237N</v>
      </c>
      <c r="D70" s="29">
        <f t="shared" si="18"/>
        <v>45716</v>
      </c>
      <c r="E70" s="29">
        <f t="shared" si="18"/>
        <v>45722</v>
      </c>
      <c r="F70" s="29">
        <f t="shared" si="18"/>
        <v>45732</v>
      </c>
      <c r="G70" s="29">
        <f t="shared" si="19"/>
        <v>45764</v>
      </c>
      <c r="H70" s="29">
        <f t="shared" si="20"/>
        <v>45773</v>
      </c>
      <c r="I70" s="32">
        <f>E70+51</f>
        <v>45773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9" t="s">
        <v>26</v>
      </c>
      <c r="C83" s="209"/>
      <c r="D83" s="209"/>
      <c r="E83" s="209"/>
      <c r="F83" s="209"/>
      <c r="G83" s="209"/>
      <c r="H83" s="209"/>
      <c r="I83" s="11"/>
      <c r="J83" s="11"/>
    </row>
    <row r="84" spans="2:10" ht="12.75" customHeight="1" x14ac:dyDescent="0.3">
      <c r="B84" s="194" t="s">
        <v>3</v>
      </c>
      <c r="C84" s="196" t="s">
        <v>4</v>
      </c>
      <c r="D84" s="201" t="s">
        <v>36</v>
      </c>
      <c r="E84" s="201" t="s">
        <v>41</v>
      </c>
      <c r="F84" s="203" t="s">
        <v>27</v>
      </c>
      <c r="G84" s="253" t="s">
        <v>93</v>
      </c>
      <c r="H84" s="8"/>
      <c r="I84" s="8"/>
      <c r="J84" s="3"/>
    </row>
    <row r="85" spans="2:10" ht="44.25" customHeight="1" thickBot="1" x14ac:dyDescent="0.35">
      <c r="B85" s="195"/>
      <c r="C85" s="197"/>
      <c r="D85" s="202"/>
      <c r="E85" s="202"/>
      <c r="F85" s="204"/>
      <c r="G85" s="263"/>
      <c r="H85" s="8"/>
      <c r="I85" s="8"/>
      <c r="J85" s="10"/>
    </row>
    <row r="86" spans="2:10" ht="20.25" customHeight="1" x14ac:dyDescent="0.35">
      <c r="B86" s="26" t="s">
        <v>81</v>
      </c>
      <c r="C86" s="156" t="s">
        <v>109</v>
      </c>
      <c r="D86" s="34">
        <v>45688</v>
      </c>
      <c r="E86" s="34">
        <v>45694</v>
      </c>
      <c r="F86" s="34">
        <f>E86+7</f>
        <v>45701</v>
      </c>
      <c r="G86" s="31">
        <f>F86+7</f>
        <v>45708</v>
      </c>
      <c r="H86" s="8"/>
      <c r="I86" s="161"/>
      <c r="J86" s="10"/>
    </row>
    <row r="87" spans="2:10" ht="20.25" customHeight="1" x14ac:dyDescent="0.35">
      <c r="B87" s="26" t="s">
        <v>57</v>
      </c>
      <c r="C87" s="156" t="s">
        <v>138</v>
      </c>
      <c r="D87" s="34">
        <v>45695</v>
      </c>
      <c r="E87" s="34">
        <v>45701</v>
      </c>
      <c r="F87" s="34">
        <f>E87+7</f>
        <v>45708</v>
      </c>
      <c r="G87" s="31">
        <f t="shared" ref="G87:G89" si="21">F87+7</f>
        <v>45715</v>
      </c>
      <c r="H87" s="8"/>
      <c r="I87" s="8"/>
      <c r="J87" s="10"/>
    </row>
    <row r="88" spans="2:10" ht="20.25" customHeight="1" x14ac:dyDescent="0.35">
      <c r="B88" s="26" t="s">
        <v>81</v>
      </c>
      <c r="C88" s="156" t="s">
        <v>138</v>
      </c>
      <c r="D88" s="34">
        <v>45702</v>
      </c>
      <c r="E88" s="34">
        <v>45708</v>
      </c>
      <c r="F88" s="34">
        <v>45328</v>
      </c>
      <c r="G88" s="31">
        <f t="shared" si="21"/>
        <v>45335</v>
      </c>
      <c r="H88" s="8"/>
      <c r="I88" s="8"/>
      <c r="J88" s="10"/>
    </row>
    <row r="89" spans="2:10" ht="20.25" customHeight="1" thickBot="1" x14ac:dyDescent="0.4">
      <c r="B89" s="27" t="s">
        <v>57</v>
      </c>
      <c r="C89" s="65" t="s">
        <v>137</v>
      </c>
      <c r="D89" s="29">
        <v>45709</v>
      </c>
      <c r="E89" s="29">
        <v>45715</v>
      </c>
      <c r="F89" s="29">
        <v>45701</v>
      </c>
      <c r="G89" s="32">
        <f t="shared" si="21"/>
        <v>45708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0"/>
      <c r="F98" s="190"/>
      <c r="G98" s="190"/>
      <c r="H98" s="190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8" t="s">
        <v>44</v>
      </c>
      <c r="B6" s="208"/>
      <c r="C6" s="208"/>
      <c r="D6" s="208"/>
      <c r="E6" s="208"/>
      <c r="F6" s="208"/>
      <c r="G6" s="208"/>
      <c r="H6" s="208"/>
      <c r="I6" s="208"/>
    </row>
    <row r="7" spans="1:11" s="21" customFormat="1" ht="44.25" customHeight="1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1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1" x14ac:dyDescent="0.25">
      <c r="B9" s="192"/>
      <c r="C9" s="192"/>
      <c r="D9" s="192"/>
      <c r="E9" s="192"/>
      <c r="F9" s="192"/>
      <c r="G9" s="192"/>
      <c r="H9" s="24"/>
      <c r="I9" s="11"/>
      <c r="J9" s="8"/>
    </row>
    <row r="10" spans="1:11" ht="31.2" thickBot="1" x14ac:dyDescent="0.6">
      <c r="B10" s="209" t="s">
        <v>14</v>
      </c>
      <c r="C10" s="209"/>
      <c r="D10" s="209"/>
      <c r="E10" s="209"/>
      <c r="F10" s="209"/>
      <c r="G10" s="209"/>
      <c r="H10" s="209"/>
      <c r="I10" s="209"/>
      <c r="J10" s="8"/>
    </row>
    <row r="11" spans="1:11" ht="12.75" customHeight="1" thickBot="1" x14ac:dyDescent="0.35">
      <c r="B11" s="267" t="s">
        <v>3</v>
      </c>
      <c r="C11" s="269" t="s">
        <v>4</v>
      </c>
      <c r="D11" s="186" t="s">
        <v>36</v>
      </c>
      <c r="E11" s="186" t="s">
        <v>45</v>
      </c>
      <c r="F11" s="243" t="s">
        <v>15</v>
      </c>
      <c r="G11" s="265" t="s">
        <v>54</v>
      </c>
      <c r="H11" s="186" t="s">
        <v>39</v>
      </c>
      <c r="I11" s="186" t="s">
        <v>16</v>
      </c>
      <c r="J11" s="186" t="s">
        <v>17</v>
      </c>
      <c r="K11" s="8"/>
    </row>
    <row r="12" spans="1:11" ht="25.5" customHeight="1" thickBot="1" x14ac:dyDescent="0.35">
      <c r="B12" s="268"/>
      <c r="C12" s="270"/>
      <c r="D12" s="264"/>
      <c r="E12" s="264"/>
      <c r="F12" s="244"/>
      <c r="G12" s="266"/>
      <c r="H12" s="264"/>
      <c r="I12" s="264"/>
      <c r="J12" s="264"/>
      <c r="K12" s="8"/>
    </row>
    <row r="13" spans="1:11" ht="18" x14ac:dyDescent="0.35">
      <c r="B13" s="174" t="s">
        <v>53</v>
      </c>
      <c r="C13" s="109" t="s">
        <v>108</v>
      </c>
      <c r="D13" s="88">
        <v>45693</v>
      </c>
      <c r="E13" s="173">
        <v>45702</v>
      </c>
      <c r="F13" s="173">
        <v>45712</v>
      </c>
      <c r="G13" s="34">
        <f>E13+22</f>
        <v>45724</v>
      </c>
      <c r="H13" s="34">
        <f>E13+25</f>
        <v>45727</v>
      </c>
      <c r="I13" s="34">
        <f>E13+26</f>
        <v>45728</v>
      </c>
      <c r="J13" s="31">
        <f>E13+28</f>
        <v>45730</v>
      </c>
      <c r="K13" s="8"/>
    </row>
    <row r="14" spans="1:11" ht="18" x14ac:dyDescent="0.35">
      <c r="B14" s="174" t="s">
        <v>75</v>
      </c>
      <c r="C14" s="109" t="s">
        <v>113</v>
      </c>
      <c r="D14" s="88">
        <v>45701</v>
      </c>
      <c r="E14" s="173">
        <v>45708</v>
      </c>
      <c r="F14" s="173">
        <v>45718</v>
      </c>
      <c r="G14" s="34">
        <f>E14+22</f>
        <v>45730</v>
      </c>
      <c r="H14" s="34">
        <f>E14+25</f>
        <v>45733</v>
      </c>
      <c r="I14" s="34">
        <f>E14+26</f>
        <v>45734</v>
      </c>
      <c r="J14" s="31">
        <f>E14+28</f>
        <v>45736</v>
      </c>
      <c r="K14" s="8"/>
    </row>
    <row r="15" spans="1:11" ht="18" x14ac:dyDescent="0.35">
      <c r="B15" s="77" t="s">
        <v>55</v>
      </c>
      <c r="C15" s="109" t="s">
        <v>118</v>
      </c>
      <c r="D15" s="88">
        <v>45712</v>
      </c>
      <c r="E15" s="173">
        <v>45716</v>
      </c>
      <c r="F15" s="182">
        <v>45725</v>
      </c>
      <c r="G15" s="34">
        <f>E15+22</f>
        <v>45738</v>
      </c>
      <c r="H15" s="34">
        <f>E15+25</f>
        <v>45741</v>
      </c>
      <c r="I15" s="34">
        <f>E15+26</f>
        <v>45742</v>
      </c>
      <c r="J15" s="31">
        <f>E15+28</f>
        <v>45744</v>
      </c>
      <c r="K15" s="8"/>
    </row>
    <row r="16" spans="1:11" ht="18.600000000000001" thickBot="1" x14ac:dyDescent="0.4">
      <c r="B16" s="78" t="s">
        <v>121</v>
      </c>
      <c r="C16" s="64" t="s">
        <v>122</v>
      </c>
      <c r="D16" s="19">
        <v>45721</v>
      </c>
      <c r="E16" s="179">
        <v>45728</v>
      </c>
      <c r="F16" s="150">
        <v>45739</v>
      </c>
      <c r="G16" s="29">
        <f t="shared" ref="G16" si="0">E16+22</f>
        <v>45750</v>
      </c>
      <c r="H16" s="29">
        <f>E16+25</f>
        <v>45753</v>
      </c>
      <c r="I16" s="29">
        <f t="shared" ref="I16" si="1">E16+26</f>
        <v>45754</v>
      </c>
      <c r="J16" s="32">
        <f t="shared" ref="J16" si="2">E16+28</f>
        <v>45756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3" t="s">
        <v>67</v>
      </c>
      <c r="C18" s="193"/>
      <c r="D18" s="193"/>
      <c r="E18" s="193"/>
      <c r="F18" s="193"/>
      <c r="G18" s="193"/>
      <c r="H18" s="193"/>
      <c r="I18" s="193"/>
      <c r="J18" s="8"/>
      <c r="K18" s="10"/>
    </row>
    <row r="19" spans="1:11" ht="18" customHeight="1" thickBot="1" x14ac:dyDescent="0.35">
      <c r="B19" s="267" t="s">
        <v>3</v>
      </c>
      <c r="C19" s="272" t="s">
        <v>4</v>
      </c>
      <c r="D19" s="274" t="s">
        <v>36</v>
      </c>
      <c r="E19" s="186" t="s">
        <v>45</v>
      </c>
      <c r="F19" s="186" t="s">
        <v>15</v>
      </c>
      <c r="G19" s="240" t="s">
        <v>18</v>
      </c>
      <c r="H19" s="188" t="s">
        <v>61</v>
      </c>
      <c r="I19" s="188" t="s">
        <v>62</v>
      </c>
      <c r="J19" s="8"/>
      <c r="K19" s="10"/>
    </row>
    <row r="20" spans="1:11" ht="18" customHeight="1" thickBot="1" x14ac:dyDescent="0.35">
      <c r="B20" s="271"/>
      <c r="C20" s="278"/>
      <c r="D20" s="275"/>
      <c r="E20" s="187"/>
      <c r="F20" s="187"/>
      <c r="G20" s="241"/>
      <c r="H20" s="189"/>
      <c r="I20" s="189"/>
      <c r="J20" s="8"/>
      <c r="K20" s="10"/>
    </row>
    <row r="21" spans="1:11" ht="20.25" customHeight="1" x14ac:dyDescent="0.35">
      <c r="B21" s="111" t="str">
        <f t="shared" ref="B21:F24" si="3">B13</f>
        <v>OOCL CHICAGO</v>
      </c>
      <c r="C21" s="83" t="str">
        <f t="shared" si="3"/>
        <v>107N</v>
      </c>
      <c r="D21" s="88">
        <f t="shared" si="3"/>
        <v>45693</v>
      </c>
      <c r="E21" s="110">
        <f t="shared" si="3"/>
        <v>45702</v>
      </c>
      <c r="F21" s="110">
        <f t="shared" si="3"/>
        <v>45712</v>
      </c>
      <c r="G21" s="67">
        <f>E21+31</f>
        <v>45733</v>
      </c>
      <c r="H21" s="67">
        <f>E21+28</f>
        <v>45730</v>
      </c>
      <c r="I21" s="31">
        <f>F21+28</f>
        <v>45740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201N</v>
      </c>
      <c r="D22" s="88">
        <f t="shared" si="3"/>
        <v>45701</v>
      </c>
      <c r="E22" s="133">
        <f t="shared" si="3"/>
        <v>45708</v>
      </c>
      <c r="F22" s="133">
        <f t="shared" si="3"/>
        <v>45718</v>
      </c>
      <c r="G22" s="34">
        <f>E22+31</f>
        <v>45739</v>
      </c>
      <c r="H22" s="34">
        <f t="shared" ref="H22:I24" si="4">E22+28</f>
        <v>45736</v>
      </c>
      <c r="I22" s="31">
        <f>F22+28</f>
        <v>45746</v>
      </c>
      <c r="J22" s="8"/>
      <c r="K22" s="10"/>
    </row>
    <row r="23" spans="1:11" ht="20.25" customHeight="1" x14ac:dyDescent="0.35">
      <c r="B23" s="125" t="str">
        <f t="shared" si="3"/>
        <v>COSCO GENOA</v>
      </c>
      <c r="C23" s="109" t="str">
        <f t="shared" si="3"/>
        <v>089N</v>
      </c>
      <c r="D23" s="88">
        <f t="shared" si="3"/>
        <v>45712</v>
      </c>
      <c r="E23" s="133">
        <f t="shared" si="3"/>
        <v>45716</v>
      </c>
      <c r="F23" s="133">
        <f t="shared" si="3"/>
        <v>45725</v>
      </c>
      <c r="G23" s="34">
        <f t="shared" ref="G23" si="5">E23+31</f>
        <v>45747</v>
      </c>
      <c r="H23" s="34">
        <f t="shared" si="4"/>
        <v>45744</v>
      </c>
      <c r="I23" s="31">
        <f t="shared" si="4"/>
        <v>45753</v>
      </c>
      <c r="J23" s="8"/>
      <c r="K23" s="10"/>
    </row>
    <row r="24" spans="1:11" ht="20.25" customHeight="1" thickBot="1" x14ac:dyDescent="0.4">
      <c r="B24" s="78" t="str">
        <f t="shared" si="3"/>
        <v xml:space="preserve">KOTA LAMBAI </v>
      </c>
      <c r="C24" s="64" t="str">
        <f t="shared" si="3"/>
        <v>175N</v>
      </c>
      <c r="D24" s="19">
        <f t="shared" si="3"/>
        <v>45721</v>
      </c>
      <c r="E24" s="69">
        <f t="shared" si="3"/>
        <v>45728</v>
      </c>
      <c r="F24" s="69">
        <f t="shared" si="3"/>
        <v>45739</v>
      </c>
      <c r="G24" s="29">
        <f>E24+31</f>
        <v>45759</v>
      </c>
      <c r="H24" s="29">
        <f>E24+28</f>
        <v>45756</v>
      </c>
      <c r="I24" s="32">
        <f t="shared" si="4"/>
        <v>45767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3" t="s">
        <v>19</v>
      </c>
      <c r="C26" s="193"/>
      <c r="D26" s="193"/>
      <c r="E26" s="193"/>
      <c r="F26" s="193"/>
      <c r="G26" s="193"/>
      <c r="H26" s="193"/>
      <c r="I26" s="193"/>
      <c r="J26" s="8"/>
    </row>
    <row r="27" spans="1:11" ht="18" customHeight="1" x14ac:dyDescent="0.3">
      <c r="B27" s="267" t="s">
        <v>3</v>
      </c>
      <c r="C27" s="272" t="s">
        <v>4</v>
      </c>
      <c r="D27" s="274" t="s">
        <v>36</v>
      </c>
      <c r="E27" s="186" t="s">
        <v>45</v>
      </c>
      <c r="F27" s="243" t="s">
        <v>15</v>
      </c>
      <c r="G27" s="276" t="s">
        <v>20</v>
      </c>
      <c r="H27" s="188" t="s">
        <v>21</v>
      </c>
      <c r="I27" s="188" t="s">
        <v>22</v>
      </c>
      <c r="J27" s="8"/>
    </row>
    <row r="28" spans="1:11" ht="18" customHeight="1" thickBot="1" x14ac:dyDescent="0.35">
      <c r="B28" s="271"/>
      <c r="C28" s="273"/>
      <c r="D28" s="275"/>
      <c r="E28" s="187"/>
      <c r="F28" s="255"/>
      <c r="G28" s="277"/>
      <c r="H28" s="261"/>
      <c r="I28" s="261"/>
      <c r="J28" s="8"/>
    </row>
    <row r="29" spans="1:11" ht="20.25" customHeight="1" x14ac:dyDescent="0.35">
      <c r="B29" s="111" t="str">
        <f t="shared" ref="B29:C32" si="6">B13</f>
        <v>OOCL CHICAGO</v>
      </c>
      <c r="C29" s="83" t="str">
        <f t="shared" si="6"/>
        <v>107N</v>
      </c>
      <c r="D29" s="88">
        <f t="shared" ref="D29:F32" si="7">D21</f>
        <v>45693</v>
      </c>
      <c r="E29" s="110">
        <f t="shared" si="7"/>
        <v>45702</v>
      </c>
      <c r="F29" s="110">
        <f t="shared" si="7"/>
        <v>45712</v>
      </c>
      <c r="G29" s="67">
        <f>E29+48</f>
        <v>45750</v>
      </c>
      <c r="H29" s="67">
        <f>E29+48</f>
        <v>45750</v>
      </c>
      <c r="I29" s="68">
        <f>E29+45</f>
        <v>45747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201N</v>
      </c>
      <c r="D30" s="88">
        <f t="shared" si="7"/>
        <v>45701</v>
      </c>
      <c r="E30" s="133">
        <f t="shared" si="7"/>
        <v>45708</v>
      </c>
      <c r="F30" s="133">
        <f t="shared" si="7"/>
        <v>45718</v>
      </c>
      <c r="G30" s="34">
        <f>E30+48</f>
        <v>45756</v>
      </c>
      <c r="H30" s="34">
        <f t="shared" ref="H30:H32" si="8">E30+48</f>
        <v>45756</v>
      </c>
      <c r="I30" s="31">
        <f t="shared" ref="I30:I32" si="9">E30+45</f>
        <v>45753</v>
      </c>
      <c r="J30" s="8"/>
    </row>
    <row r="31" spans="1:11" ht="20.25" customHeight="1" x14ac:dyDescent="0.35">
      <c r="B31" s="125" t="str">
        <f t="shared" si="6"/>
        <v>COSCO GENOA</v>
      </c>
      <c r="C31" s="109" t="str">
        <f t="shared" si="6"/>
        <v>089N</v>
      </c>
      <c r="D31" s="88">
        <f t="shared" si="7"/>
        <v>45712</v>
      </c>
      <c r="E31" s="133">
        <f t="shared" si="7"/>
        <v>45716</v>
      </c>
      <c r="F31" s="133">
        <f t="shared" si="7"/>
        <v>45725</v>
      </c>
      <c r="G31" s="34">
        <f t="shared" ref="G31:G32" si="10">E31+48</f>
        <v>45764</v>
      </c>
      <c r="H31" s="34">
        <f t="shared" si="8"/>
        <v>45764</v>
      </c>
      <c r="I31" s="31">
        <f t="shared" si="9"/>
        <v>45761</v>
      </c>
      <c r="J31" s="8"/>
    </row>
    <row r="32" spans="1:11" ht="20.25" customHeight="1" thickBot="1" x14ac:dyDescent="0.4">
      <c r="B32" s="78" t="str">
        <f t="shared" si="6"/>
        <v xml:space="preserve">KOTA LAMBAI </v>
      </c>
      <c r="C32" s="64" t="str">
        <f t="shared" si="6"/>
        <v>175N</v>
      </c>
      <c r="D32" s="19">
        <f t="shared" si="7"/>
        <v>45721</v>
      </c>
      <c r="E32" s="69">
        <f t="shared" si="7"/>
        <v>45728</v>
      </c>
      <c r="F32" s="69">
        <f t="shared" si="7"/>
        <v>45739</v>
      </c>
      <c r="G32" s="29">
        <f t="shared" si="10"/>
        <v>45776</v>
      </c>
      <c r="H32" s="29">
        <f t="shared" si="8"/>
        <v>45776</v>
      </c>
      <c r="I32" s="32">
        <f t="shared" si="9"/>
        <v>45773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3" t="s">
        <v>23</v>
      </c>
      <c r="C43" s="193"/>
      <c r="D43" s="193"/>
      <c r="E43" s="193"/>
      <c r="F43" s="193"/>
      <c r="G43" s="193"/>
      <c r="H43" s="193"/>
      <c r="I43" s="193"/>
      <c r="J43" s="8"/>
    </row>
    <row r="44" spans="1:10" ht="20.25" customHeight="1" x14ac:dyDescent="0.3">
      <c r="B44" s="267" t="s">
        <v>3</v>
      </c>
      <c r="C44" s="272" t="s">
        <v>4</v>
      </c>
      <c r="D44" s="274" t="s">
        <v>36</v>
      </c>
      <c r="E44" s="186" t="s">
        <v>45</v>
      </c>
      <c r="F44" s="186" t="s">
        <v>15</v>
      </c>
      <c r="G44" s="243" t="s">
        <v>24</v>
      </c>
      <c r="H44" s="188" t="s">
        <v>25</v>
      </c>
      <c r="I44" s="186" t="s">
        <v>63</v>
      </c>
      <c r="J44" s="8"/>
    </row>
    <row r="45" spans="1:10" ht="20.25" customHeight="1" thickBot="1" x14ac:dyDescent="0.35">
      <c r="B45" s="271"/>
      <c r="C45" s="273"/>
      <c r="D45" s="275"/>
      <c r="E45" s="187"/>
      <c r="F45" s="187"/>
      <c r="G45" s="255"/>
      <c r="H45" s="189"/>
      <c r="I45" s="187"/>
      <c r="J45" s="8"/>
    </row>
    <row r="46" spans="1:10" ht="20.25" customHeight="1" x14ac:dyDescent="0.35">
      <c r="B46" s="111" t="str">
        <f t="shared" ref="B46:F48" si="11">B13</f>
        <v>OOCL CHICAGO</v>
      </c>
      <c r="C46" s="83" t="str">
        <f t="shared" si="11"/>
        <v>107N</v>
      </c>
      <c r="D46" s="88">
        <f t="shared" si="11"/>
        <v>45693</v>
      </c>
      <c r="E46" s="110">
        <f t="shared" si="11"/>
        <v>45702</v>
      </c>
      <c r="F46" s="110">
        <f t="shared" si="11"/>
        <v>45712</v>
      </c>
      <c r="G46" s="67">
        <f>E46+42</f>
        <v>45744</v>
      </c>
      <c r="H46" s="67">
        <f>E46+51</f>
        <v>45753</v>
      </c>
      <c r="I46" s="31">
        <f>E46+51</f>
        <v>45753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201N</v>
      </c>
      <c r="D47" s="88">
        <f t="shared" si="11"/>
        <v>45701</v>
      </c>
      <c r="E47" s="133">
        <f t="shared" si="11"/>
        <v>45708</v>
      </c>
      <c r="F47" s="133">
        <f t="shared" si="11"/>
        <v>45718</v>
      </c>
      <c r="G47" s="34">
        <f t="shared" ref="G47:G49" si="12">E47+42</f>
        <v>45750</v>
      </c>
      <c r="H47" s="34">
        <f t="shared" ref="H47:H49" si="13">E47+51</f>
        <v>45759</v>
      </c>
      <c r="I47" s="31">
        <f>E47+51</f>
        <v>45759</v>
      </c>
      <c r="J47" s="8"/>
    </row>
    <row r="48" spans="1:10" ht="20.25" customHeight="1" x14ac:dyDescent="0.35">
      <c r="B48" s="125" t="str">
        <f t="shared" si="11"/>
        <v>COSCO GENOA</v>
      </c>
      <c r="C48" s="109" t="str">
        <f t="shared" si="11"/>
        <v>089N</v>
      </c>
      <c r="D48" s="88">
        <f t="shared" si="11"/>
        <v>45712</v>
      </c>
      <c r="E48" s="133">
        <f t="shared" si="11"/>
        <v>45716</v>
      </c>
      <c r="F48" s="133">
        <f t="shared" si="11"/>
        <v>45725</v>
      </c>
      <c r="G48" s="34">
        <f t="shared" si="12"/>
        <v>45758</v>
      </c>
      <c r="H48" s="34">
        <f t="shared" si="13"/>
        <v>45767</v>
      </c>
      <c r="I48" s="31">
        <f>E48+51</f>
        <v>45767</v>
      </c>
      <c r="J48" s="8"/>
    </row>
    <row r="49" spans="1:10" ht="20.25" customHeight="1" thickBot="1" x14ac:dyDescent="0.4">
      <c r="B49" s="78" t="str">
        <f t="shared" ref="B49:C49" si="14">B16</f>
        <v xml:space="preserve">KOTA LAMBAI </v>
      </c>
      <c r="C49" s="64" t="str">
        <f t="shared" si="14"/>
        <v>175N</v>
      </c>
      <c r="D49" s="19">
        <f t="shared" ref="D49:F49" si="15">D16</f>
        <v>45721</v>
      </c>
      <c r="E49" s="69">
        <f t="shared" si="15"/>
        <v>45728</v>
      </c>
      <c r="F49" s="69">
        <f t="shared" si="15"/>
        <v>45739</v>
      </c>
      <c r="G49" s="29">
        <f t="shared" si="12"/>
        <v>45770</v>
      </c>
      <c r="H49" s="29">
        <f t="shared" si="13"/>
        <v>45779</v>
      </c>
      <c r="I49" s="32">
        <f>E49+51</f>
        <v>45779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9" t="s">
        <v>26</v>
      </c>
      <c r="C52" s="209"/>
      <c r="D52" s="209"/>
      <c r="E52" s="209"/>
      <c r="F52" s="209"/>
      <c r="G52" s="209"/>
      <c r="H52" s="209"/>
      <c r="I52" s="11"/>
      <c r="J52" s="8"/>
    </row>
    <row r="53" spans="1:10" ht="12.75" customHeight="1" x14ac:dyDescent="0.3">
      <c r="B53" s="267" t="s">
        <v>3</v>
      </c>
      <c r="C53" s="269" t="s">
        <v>4</v>
      </c>
      <c r="D53" s="186" t="s">
        <v>36</v>
      </c>
      <c r="E53" s="243" t="s">
        <v>45</v>
      </c>
      <c r="F53" s="243" t="s">
        <v>27</v>
      </c>
      <c r="G53" s="216"/>
      <c r="H53" s="216"/>
      <c r="I53" s="8"/>
      <c r="J53" s="8"/>
    </row>
    <row r="54" spans="1:10" ht="25.5" customHeight="1" thickBot="1" x14ac:dyDescent="0.35">
      <c r="B54" s="271"/>
      <c r="C54" s="279"/>
      <c r="D54" s="187"/>
      <c r="E54" s="255"/>
      <c r="F54" s="255"/>
      <c r="G54" s="259"/>
      <c r="H54" s="259"/>
      <c r="I54" s="8"/>
      <c r="J54" s="8"/>
    </row>
    <row r="55" spans="1:10" ht="18" customHeight="1" x14ac:dyDescent="0.35">
      <c r="B55" s="82" t="s">
        <v>101</v>
      </c>
      <c r="C55" s="148">
        <v>2503</v>
      </c>
      <c r="D55" s="88">
        <v>45693</v>
      </c>
      <c r="E55" s="88">
        <v>45700</v>
      </c>
      <c r="F55" s="16">
        <v>45713</v>
      </c>
      <c r="G55" s="47"/>
      <c r="H55" s="47"/>
      <c r="I55" s="8"/>
      <c r="J55" s="8"/>
    </row>
    <row r="56" spans="1:10" ht="18" customHeight="1" x14ac:dyDescent="0.35">
      <c r="B56" s="82" t="s">
        <v>71</v>
      </c>
      <c r="C56" s="148">
        <v>2503</v>
      </c>
      <c r="D56" s="88">
        <v>45700</v>
      </c>
      <c r="E56" s="88">
        <v>45707</v>
      </c>
      <c r="F56" s="16">
        <v>45720</v>
      </c>
      <c r="G56" s="47"/>
      <c r="H56" s="47"/>
      <c r="I56" s="8"/>
      <c r="J56" s="8"/>
    </row>
    <row r="57" spans="1:10" ht="18" customHeight="1" thickBot="1" x14ac:dyDescent="0.4">
      <c r="B57" s="81" t="s">
        <v>82</v>
      </c>
      <c r="C57" s="120">
        <v>2505</v>
      </c>
      <c r="D57" s="19">
        <v>45707</v>
      </c>
      <c r="E57" s="19">
        <v>45714</v>
      </c>
      <c r="F57" s="20">
        <v>45727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7"/>
      <c r="C102" s="218"/>
      <c r="D102" s="214"/>
      <c r="E102" s="214"/>
      <c r="F102" s="214"/>
      <c r="G102" s="7"/>
      <c r="H102" s="7"/>
      <c r="I102" s="7"/>
    </row>
    <row r="103" spans="2:9" ht="18" customHeight="1" x14ac:dyDescent="0.3">
      <c r="B103" s="217"/>
      <c r="C103" s="217"/>
      <c r="D103" s="215"/>
      <c r="E103" s="215"/>
      <c r="F103" s="215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8" t="s">
        <v>42</v>
      </c>
      <c r="B6" s="208"/>
      <c r="C6" s="208"/>
      <c r="D6" s="208"/>
      <c r="E6" s="208"/>
      <c r="F6" s="208"/>
      <c r="G6" s="208"/>
      <c r="H6" s="208"/>
      <c r="I6" s="208"/>
    </row>
    <row r="7" spans="1:10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0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9" t="s">
        <v>14</v>
      </c>
      <c r="C11" s="209"/>
      <c r="D11" s="209"/>
      <c r="E11" s="209"/>
      <c r="F11" s="209"/>
      <c r="G11" s="209"/>
      <c r="H11" s="209"/>
      <c r="I11" s="209"/>
      <c r="J11" s="8"/>
    </row>
    <row r="12" spans="1:10" ht="12.75" customHeight="1" x14ac:dyDescent="0.3">
      <c r="B12" s="281" t="s">
        <v>3</v>
      </c>
      <c r="C12" s="283" t="s">
        <v>4</v>
      </c>
      <c r="D12" s="253" t="s">
        <v>36</v>
      </c>
      <c r="E12" s="253" t="s">
        <v>43</v>
      </c>
      <c r="F12" s="253" t="s">
        <v>15</v>
      </c>
      <c r="G12" s="253" t="s">
        <v>39</v>
      </c>
      <c r="H12" s="253" t="s">
        <v>16</v>
      </c>
      <c r="I12" s="262" t="s">
        <v>17</v>
      </c>
      <c r="J12" s="262" t="s">
        <v>59</v>
      </c>
    </row>
    <row r="13" spans="1:10" ht="24.75" customHeight="1" thickBot="1" x14ac:dyDescent="0.35">
      <c r="B13" s="282"/>
      <c r="C13" s="282"/>
      <c r="D13" s="254"/>
      <c r="E13" s="254"/>
      <c r="F13" s="254"/>
      <c r="G13" s="263"/>
      <c r="H13" s="263"/>
      <c r="I13" s="280"/>
      <c r="J13" s="280"/>
    </row>
    <row r="14" spans="1:10" ht="18.75" customHeight="1" x14ac:dyDescent="0.35">
      <c r="B14" s="26" t="s">
        <v>95</v>
      </c>
      <c r="C14" s="86" t="s">
        <v>106</v>
      </c>
      <c r="D14" s="34">
        <v>45691</v>
      </c>
      <c r="E14" s="34">
        <v>45698</v>
      </c>
      <c r="F14" s="34">
        <v>45704</v>
      </c>
      <c r="G14" s="67">
        <f>E14+20</f>
        <v>45718</v>
      </c>
      <c r="H14" s="67">
        <f>E14+18</f>
        <v>45716</v>
      </c>
      <c r="I14" s="67">
        <f>E14+21</f>
        <v>45719</v>
      </c>
      <c r="J14" s="68">
        <f>F14+17</f>
        <v>45721</v>
      </c>
    </row>
    <row r="15" spans="1:10" ht="18" x14ac:dyDescent="0.35">
      <c r="B15" s="26" t="s">
        <v>53</v>
      </c>
      <c r="C15" s="86" t="s">
        <v>108</v>
      </c>
      <c r="D15" s="34">
        <v>45698</v>
      </c>
      <c r="E15" s="34">
        <v>45705</v>
      </c>
      <c r="F15" s="34">
        <v>45711</v>
      </c>
      <c r="G15" s="34">
        <f t="shared" ref="G15:G17" si="0">E15+20</f>
        <v>45725</v>
      </c>
      <c r="H15" s="34">
        <f t="shared" ref="H15:H17" si="1">E15+18</f>
        <v>45723</v>
      </c>
      <c r="I15" s="34">
        <f>E15+21</f>
        <v>45726</v>
      </c>
      <c r="J15" s="31">
        <f t="shared" ref="J15:J17" si="2">F15+17</f>
        <v>45728</v>
      </c>
    </row>
    <row r="16" spans="1:10" ht="18" x14ac:dyDescent="0.35">
      <c r="B16" s="26" t="s">
        <v>75</v>
      </c>
      <c r="C16" s="86" t="s">
        <v>113</v>
      </c>
      <c r="D16" s="34">
        <v>45705</v>
      </c>
      <c r="E16" s="34">
        <v>45712</v>
      </c>
      <c r="F16" s="34">
        <v>45718</v>
      </c>
      <c r="G16" s="34">
        <f t="shared" si="0"/>
        <v>45732</v>
      </c>
      <c r="H16" s="34">
        <f t="shared" si="1"/>
        <v>45730</v>
      </c>
      <c r="I16" s="34">
        <f t="shared" ref="I16:I17" si="3">E16+21</f>
        <v>45733</v>
      </c>
      <c r="J16" s="31">
        <f t="shared" si="2"/>
        <v>45735</v>
      </c>
    </row>
    <row r="17" spans="1:11" ht="18.75" customHeight="1" thickBot="1" x14ac:dyDescent="0.4">
      <c r="B17" s="27" t="s">
        <v>55</v>
      </c>
      <c r="C17" s="28" t="s">
        <v>118</v>
      </c>
      <c r="D17" s="29">
        <v>45713</v>
      </c>
      <c r="E17" s="29">
        <v>45720</v>
      </c>
      <c r="F17" s="29">
        <v>45725</v>
      </c>
      <c r="G17" s="29">
        <f t="shared" si="0"/>
        <v>45740</v>
      </c>
      <c r="H17" s="29">
        <f t="shared" si="1"/>
        <v>45738</v>
      </c>
      <c r="I17" s="29">
        <f t="shared" si="3"/>
        <v>45741</v>
      </c>
      <c r="J17" s="32">
        <f t="shared" si="2"/>
        <v>45742</v>
      </c>
    </row>
    <row r="18" spans="1:11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1" ht="35.25" customHeight="1" thickBot="1" x14ac:dyDescent="0.6">
      <c r="B19" s="209" t="s">
        <v>67</v>
      </c>
      <c r="C19" s="209"/>
      <c r="D19" s="209"/>
      <c r="E19" s="209"/>
      <c r="F19" s="209"/>
      <c r="G19" s="209"/>
      <c r="H19" s="209"/>
      <c r="I19" s="209"/>
      <c r="J19" s="8"/>
      <c r="K19" s="10"/>
    </row>
    <row r="20" spans="1:11" ht="18" customHeight="1" thickBot="1" x14ac:dyDescent="0.35">
      <c r="B20" s="267" t="s">
        <v>3</v>
      </c>
      <c r="C20" s="286" t="s">
        <v>4</v>
      </c>
      <c r="D20" s="186" t="s">
        <v>36</v>
      </c>
      <c r="E20" s="186" t="s">
        <v>43</v>
      </c>
      <c r="F20" s="186" t="s">
        <v>15</v>
      </c>
      <c r="G20" s="186" t="s">
        <v>18</v>
      </c>
      <c r="H20" s="186" t="s">
        <v>61</v>
      </c>
      <c r="I20" s="188" t="s">
        <v>62</v>
      </c>
      <c r="J20" s="8"/>
      <c r="K20" s="10"/>
    </row>
    <row r="21" spans="1:11" ht="18" customHeight="1" thickBot="1" x14ac:dyDescent="0.35">
      <c r="B21" s="271"/>
      <c r="C21" s="271"/>
      <c r="D21" s="187"/>
      <c r="E21" s="187"/>
      <c r="F21" s="187"/>
      <c r="G21" s="264"/>
      <c r="H21" s="187"/>
      <c r="I21" s="189"/>
      <c r="J21" s="8"/>
      <c r="K21" s="10"/>
    </row>
    <row r="22" spans="1:11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174N</v>
      </c>
      <c r="D22" s="67">
        <f t="shared" si="4"/>
        <v>45691</v>
      </c>
      <c r="E22" s="67">
        <f t="shared" si="4"/>
        <v>45698</v>
      </c>
      <c r="F22" s="67">
        <f>E22+6</f>
        <v>45704</v>
      </c>
      <c r="G22" s="67">
        <f>E22+31</f>
        <v>45729</v>
      </c>
      <c r="H22" s="67">
        <f>E22+28</f>
        <v>45726</v>
      </c>
      <c r="I22" s="31">
        <f>F22+28</f>
        <v>45732</v>
      </c>
      <c r="J22" s="8"/>
    </row>
    <row r="23" spans="1:11" s="10" customFormat="1" ht="18.75" customHeight="1" x14ac:dyDescent="0.35">
      <c r="A23" s="13"/>
      <c r="B23" s="26" t="str">
        <f t="shared" si="4"/>
        <v>OOCL CHICAGO</v>
      </c>
      <c r="C23" s="86" t="str">
        <f t="shared" si="4"/>
        <v>107N</v>
      </c>
      <c r="D23" s="34">
        <f t="shared" si="4"/>
        <v>45698</v>
      </c>
      <c r="E23" s="34">
        <f t="shared" si="4"/>
        <v>45705</v>
      </c>
      <c r="F23" s="34">
        <f t="shared" ref="F23:F25" si="5">E23+6</f>
        <v>45711</v>
      </c>
      <c r="G23" s="34">
        <f>E23+31</f>
        <v>45736</v>
      </c>
      <c r="H23" s="34">
        <f t="shared" ref="H23:I25" si="6">E23+28</f>
        <v>45733</v>
      </c>
      <c r="I23" s="31">
        <f>F23+28</f>
        <v>45739</v>
      </c>
      <c r="J23" s="8"/>
    </row>
    <row r="24" spans="1:11" s="10" customFormat="1" ht="18.75" customHeight="1" x14ac:dyDescent="0.35">
      <c r="A24" s="13"/>
      <c r="B24" s="26" t="str">
        <f t="shared" si="4"/>
        <v>JOGELA</v>
      </c>
      <c r="C24" s="86" t="str">
        <f t="shared" si="4"/>
        <v>201N</v>
      </c>
      <c r="D24" s="34">
        <f t="shared" si="4"/>
        <v>45705</v>
      </c>
      <c r="E24" s="34">
        <f t="shared" si="4"/>
        <v>45712</v>
      </c>
      <c r="F24" s="34">
        <f t="shared" si="5"/>
        <v>45718</v>
      </c>
      <c r="G24" s="34">
        <f t="shared" ref="G24" si="7">E24+31</f>
        <v>45743</v>
      </c>
      <c r="H24" s="34">
        <f t="shared" si="6"/>
        <v>45740</v>
      </c>
      <c r="I24" s="31">
        <f t="shared" si="6"/>
        <v>45746</v>
      </c>
      <c r="J24" s="8"/>
    </row>
    <row r="25" spans="1:11" s="10" customFormat="1" ht="18.75" customHeight="1" thickBot="1" x14ac:dyDescent="0.4">
      <c r="A25" s="13"/>
      <c r="B25" s="26" t="str">
        <f t="shared" si="4"/>
        <v>COSCO GENOA</v>
      </c>
      <c r="C25" s="86" t="str">
        <f t="shared" si="4"/>
        <v>089N</v>
      </c>
      <c r="D25" s="34">
        <f t="shared" si="4"/>
        <v>45713</v>
      </c>
      <c r="E25" s="34">
        <f t="shared" si="4"/>
        <v>45720</v>
      </c>
      <c r="F25" s="34">
        <f t="shared" si="5"/>
        <v>45726</v>
      </c>
      <c r="G25" s="29">
        <f>E25+31</f>
        <v>45751</v>
      </c>
      <c r="H25" s="29">
        <f>E25+28</f>
        <v>45748</v>
      </c>
      <c r="I25" s="32">
        <f t="shared" si="6"/>
        <v>45754</v>
      </c>
      <c r="J25" s="8"/>
    </row>
    <row r="26" spans="1:11" ht="36.75" customHeight="1" thickBot="1" x14ac:dyDescent="0.6">
      <c r="B26" s="205" t="s">
        <v>19</v>
      </c>
      <c r="C26" s="205"/>
      <c r="D26" s="205"/>
      <c r="E26" s="205"/>
      <c r="F26" s="205"/>
      <c r="G26" s="205"/>
      <c r="H26" s="205"/>
      <c r="I26" s="205"/>
      <c r="J26" s="8"/>
    </row>
    <row r="27" spans="1:11" ht="18" customHeight="1" x14ac:dyDescent="0.3">
      <c r="B27" s="267" t="s">
        <v>3</v>
      </c>
      <c r="C27" s="286" t="s">
        <v>4</v>
      </c>
      <c r="D27" s="186" t="s">
        <v>36</v>
      </c>
      <c r="E27" s="186" t="s">
        <v>43</v>
      </c>
      <c r="F27" s="186" t="s">
        <v>15</v>
      </c>
      <c r="G27" s="284" t="s">
        <v>20</v>
      </c>
      <c r="H27" s="253" t="s">
        <v>21</v>
      </c>
      <c r="I27" s="253" t="s">
        <v>22</v>
      </c>
      <c r="J27" s="8"/>
    </row>
    <row r="28" spans="1:11" ht="18" customHeight="1" thickBot="1" x14ac:dyDescent="0.35">
      <c r="B28" s="271"/>
      <c r="C28" s="271"/>
      <c r="D28" s="187"/>
      <c r="E28" s="187"/>
      <c r="F28" s="187"/>
      <c r="G28" s="285"/>
      <c r="H28" s="263"/>
      <c r="I28" s="263"/>
      <c r="J28" s="8"/>
    </row>
    <row r="29" spans="1:11" s="10" customFormat="1" ht="20.25" customHeight="1" x14ac:dyDescent="0.35">
      <c r="A29" s="13"/>
      <c r="B29" s="100" t="str">
        <f t="shared" ref="B29:E32" si="8">B14</f>
        <v>KOTA LAMBAI</v>
      </c>
      <c r="C29" s="101" t="str">
        <f t="shared" si="8"/>
        <v>174N</v>
      </c>
      <c r="D29" s="67">
        <f t="shared" si="8"/>
        <v>45691</v>
      </c>
      <c r="E29" s="67">
        <f t="shared" si="8"/>
        <v>45698</v>
      </c>
      <c r="F29" s="67">
        <f>E29+6</f>
        <v>45704</v>
      </c>
      <c r="G29" s="67">
        <f>E29+48</f>
        <v>45746</v>
      </c>
      <c r="H29" s="67">
        <f>E29+48</f>
        <v>45746</v>
      </c>
      <c r="I29" s="68">
        <f>E29+45</f>
        <v>45743</v>
      </c>
      <c r="J29" s="8"/>
    </row>
    <row r="30" spans="1:11" s="10" customFormat="1" ht="20.25" customHeight="1" x14ac:dyDescent="0.35">
      <c r="A30" s="13"/>
      <c r="B30" s="26" t="str">
        <f t="shared" si="8"/>
        <v>OOCL CHICAGO</v>
      </c>
      <c r="C30" s="86" t="str">
        <f t="shared" si="8"/>
        <v>107N</v>
      </c>
      <c r="D30" s="34">
        <f t="shared" si="8"/>
        <v>45698</v>
      </c>
      <c r="E30" s="34">
        <f t="shared" si="8"/>
        <v>45705</v>
      </c>
      <c r="F30" s="34">
        <f t="shared" ref="F30:F32" si="9">E30+6</f>
        <v>45711</v>
      </c>
      <c r="G30" s="34">
        <f t="shared" ref="G30:G32" si="10">E30+48</f>
        <v>45753</v>
      </c>
      <c r="H30" s="34">
        <f t="shared" ref="H30:H32" si="11">E30+48</f>
        <v>45753</v>
      </c>
      <c r="I30" s="31">
        <f t="shared" ref="I30:I32" si="12">E30+45</f>
        <v>45750</v>
      </c>
      <c r="J30" s="8"/>
    </row>
    <row r="31" spans="1:11" s="10" customFormat="1" ht="20.25" customHeight="1" x14ac:dyDescent="0.35">
      <c r="A31" s="13"/>
      <c r="B31" s="26" t="str">
        <f t="shared" si="8"/>
        <v>JOGELA</v>
      </c>
      <c r="C31" s="86" t="str">
        <f t="shared" si="8"/>
        <v>201N</v>
      </c>
      <c r="D31" s="34">
        <f t="shared" si="8"/>
        <v>45705</v>
      </c>
      <c r="E31" s="34">
        <f t="shared" si="8"/>
        <v>45712</v>
      </c>
      <c r="F31" s="34">
        <f t="shared" si="9"/>
        <v>45718</v>
      </c>
      <c r="G31" s="34">
        <f t="shared" si="10"/>
        <v>45760</v>
      </c>
      <c r="H31" s="34">
        <f t="shared" si="11"/>
        <v>45760</v>
      </c>
      <c r="I31" s="31">
        <f t="shared" si="12"/>
        <v>45757</v>
      </c>
      <c r="J31" s="8"/>
    </row>
    <row r="32" spans="1:11" s="10" customFormat="1" ht="20.25" customHeight="1" thickBot="1" x14ac:dyDescent="0.4">
      <c r="A32" s="13"/>
      <c r="B32" s="27" t="str">
        <f t="shared" si="8"/>
        <v>COSCO GENOA</v>
      </c>
      <c r="C32" s="28" t="str">
        <f t="shared" si="8"/>
        <v>089N</v>
      </c>
      <c r="D32" s="29">
        <f t="shared" si="8"/>
        <v>45713</v>
      </c>
      <c r="E32" s="29">
        <f t="shared" si="8"/>
        <v>45720</v>
      </c>
      <c r="F32" s="29">
        <f t="shared" si="9"/>
        <v>45726</v>
      </c>
      <c r="G32" s="29">
        <f t="shared" si="10"/>
        <v>45768</v>
      </c>
      <c r="H32" s="29">
        <f t="shared" si="11"/>
        <v>45768</v>
      </c>
      <c r="I32" s="32">
        <f t="shared" si="12"/>
        <v>45765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9" t="s">
        <v>23</v>
      </c>
      <c r="C43" s="209"/>
      <c r="D43" s="209"/>
      <c r="E43" s="209"/>
      <c r="F43" s="209"/>
      <c r="G43" s="209"/>
      <c r="H43" s="209"/>
      <c r="I43" s="209"/>
      <c r="J43" s="8"/>
    </row>
    <row r="44" spans="1:10" ht="20.25" customHeight="1" x14ac:dyDescent="0.3">
      <c r="B44" s="267" t="s">
        <v>3</v>
      </c>
      <c r="C44" s="286" t="s">
        <v>4</v>
      </c>
      <c r="D44" s="186" t="s">
        <v>36</v>
      </c>
      <c r="E44" s="186" t="s">
        <v>43</v>
      </c>
      <c r="F44" s="186" t="s">
        <v>15</v>
      </c>
      <c r="G44" s="253" t="s">
        <v>24</v>
      </c>
      <c r="H44" s="253" t="s">
        <v>25</v>
      </c>
      <c r="I44" s="186" t="s">
        <v>63</v>
      </c>
      <c r="J44" s="8"/>
    </row>
    <row r="45" spans="1:10" ht="20.25" customHeight="1" thickBot="1" x14ac:dyDescent="0.35">
      <c r="B45" s="271"/>
      <c r="C45" s="271"/>
      <c r="D45" s="187"/>
      <c r="E45" s="187"/>
      <c r="F45" s="187"/>
      <c r="G45" s="263"/>
      <c r="H45" s="263"/>
      <c r="I45" s="187"/>
      <c r="J45" s="8"/>
    </row>
    <row r="46" spans="1:10" ht="20.25" customHeight="1" x14ac:dyDescent="0.35">
      <c r="B46" s="100" t="str">
        <f>B14</f>
        <v>KOTA LAMBAI</v>
      </c>
      <c r="C46" s="142" t="str">
        <f>C14</f>
        <v>174N</v>
      </c>
      <c r="D46" s="67">
        <f>D14</f>
        <v>45691</v>
      </c>
      <c r="E46" s="67">
        <f t="shared" ref="D46:E47" si="13">E14</f>
        <v>45698</v>
      </c>
      <c r="F46" s="67">
        <f>E46+6</f>
        <v>45704</v>
      </c>
      <c r="G46" s="67">
        <f>E46+38</f>
        <v>45736</v>
      </c>
      <c r="H46" s="67">
        <f>E46+48</f>
        <v>45746</v>
      </c>
      <c r="I46" s="31">
        <f>E46+51</f>
        <v>45749</v>
      </c>
      <c r="J46" s="8"/>
    </row>
    <row r="47" spans="1:10" ht="20.25" customHeight="1" x14ac:dyDescent="0.35">
      <c r="B47" s="26" t="str">
        <f>B15</f>
        <v>OOCL CHICAGO</v>
      </c>
      <c r="C47" s="140" t="str">
        <f>C15</f>
        <v>107N</v>
      </c>
      <c r="D47" s="34">
        <f t="shared" si="13"/>
        <v>45698</v>
      </c>
      <c r="E47" s="34">
        <f t="shared" si="13"/>
        <v>45705</v>
      </c>
      <c r="F47" s="34">
        <f t="shared" ref="F47:F49" si="14">E47+6</f>
        <v>45711</v>
      </c>
      <c r="G47" s="34">
        <f t="shared" ref="G47:G49" si="15">E47+38</f>
        <v>45743</v>
      </c>
      <c r="H47" s="34">
        <f t="shared" ref="H47:H49" si="16">E47+48</f>
        <v>45753</v>
      </c>
      <c r="I47" s="31">
        <f>E47+51</f>
        <v>45756</v>
      </c>
      <c r="J47" s="8"/>
    </row>
    <row r="48" spans="1:10" ht="20.25" customHeight="1" x14ac:dyDescent="0.35">
      <c r="B48" s="26" t="str">
        <f>B24</f>
        <v>JOGELA</v>
      </c>
      <c r="C48" s="140" t="str">
        <f>C16</f>
        <v>201N</v>
      </c>
      <c r="D48" s="34">
        <f t="shared" ref="D48:E48" si="17">D16</f>
        <v>45705</v>
      </c>
      <c r="E48" s="34">
        <f t="shared" si="17"/>
        <v>45712</v>
      </c>
      <c r="F48" s="34">
        <f t="shared" si="14"/>
        <v>45718</v>
      </c>
      <c r="G48" s="34">
        <f t="shared" si="15"/>
        <v>45750</v>
      </c>
      <c r="H48" s="34">
        <f t="shared" si="16"/>
        <v>45760</v>
      </c>
      <c r="I48" s="31">
        <f>E48+51</f>
        <v>45763</v>
      </c>
      <c r="J48" s="8"/>
    </row>
    <row r="49" spans="2:10" ht="20.25" customHeight="1" thickBot="1" x14ac:dyDescent="0.4">
      <c r="B49" s="27" t="str">
        <f>B17</f>
        <v>COSCO GENOA</v>
      </c>
      <c r="C49" s="141" t="str">
        <f>C17</f>
        <v>089N</v>
      </c>
      <c r="D49" s="29">
        <f>D17</f>
        <v>45713</v>
      </c>
      <c r="E49" s="29">
        <f>E17</f>
        <v>45720</v>
      </c>
      <c r="F49" s="29">
        <f t="shared" si="14"/>
        <v>45726</v>
      </c>
      <c r="G49" s="29">
        <f t="shared" si="15"/>
        <v>45758</v>
      </c>
      <c r="H49" s="29">
        <f t="shared" si="16"/>
        <v>45768</v>
      </c>
      <c r="I49" s="32">
        <f>E49+51</f>
        <v>45771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2025-01-30T21:58:37Z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