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wthompson_asea360_com_au/Documents/Desktop/"/>
    </mc:Choice>
  </mc:AlternateContent>
  <xr:revisionPtr revIDLastSave="40" documentId="8_{5A47DB9C-219D-4988-9777-F6C529D11408}" xr6:coauthVersionLast="47" xr6:coauthVersionMax="47" xr10:uidLastSave="{BA91AA2B-9307-453B-9ADC-D2584B3B5B5C}"/>
  <bookViews>
    <workbookView xWindow="-34770" yWindow="1530" windowWidth="28800" windowHeight="15300" activeTab="4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ADELAIDE!$A$1:$J$99</definedName>
    <definedName name="_xlnm.Print_Area" localSheetId="2">BRISBANE!$A$1:$J$126</definedName>
    <definedName name="_xlnm.Print_Area" localSheetId="4">FREMANTLE!$A$1:$J$82</definedName>
    <definedName name="_xlnm.Print_Area" localSheetId="0">MELBOURNE!$A$1:$P$179</definedName>
    <definedName name="_xlnm.Print_Area" localSheetId="1">SYDNEY!$A$1:$L$161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6" i="1" l="1"/>
  <c r="D47" i="1"/>
  <c r="D48" i="1"/>
  <c r="D49" i="1"/>
  <c r="D50" i="1"/>
  <c r="D51" i="1"/>
  <c r="D77" i="1"/>
  <c r="D78" i="1"/>
  <c r="D79" i="1"/>
  <c r="D80" i="1"/>
  <c r="D81" i="1"/>
  <c r="D87" i="1"/>
  <c r="D88" i="1"/>
  <c r="D89" i="1"/>
  <c r="D90" i="1"/>
  <c r="D91" i="1"/>
  <c r="D92" i="1"/>
  <c r="D96" i="1"/>
  <c r="D97" i="1"/>
  <c r="D98" i="1"/>
  <c r="D99" i="1"/>
  <c r="D100" i="1"/>
  <c r="D101" i="1"/>
  <c r="G18" i="1"/>
  <c r="H18" i="1"/>
  <c r="I18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H118" i="1"/>
  <c r="H117" i="1"/>
  <c r="H116" i="1"/>
  <c r="H115" i="1"/>
  <c r="F87" i="3"/>
  <c r="F86" i="3"/>
  <c r="F97" i="2"/>
  <c r="D97" i="2"/>
  <c r="F115" i="1"/>
  <c r="B46" i="1" l="1"/>
  <c r="C46" i="1"/>
  <c r="E46" i="1"/>
  <c r="F46" i="1" s="1"/>
  <c r="B47" i="1"/>
  <c r="C47" i="1"/>
  <c r="E47" i="1"/>
  <c r="F47" i="1" s="1"/>
  <c r="B48" i="1"/>
  <c r="C48" i="1"/>
  <c r="E48" i="1"/>
  <c r="F48" i="1" s="1"/>
  <c r="B49" i="1"/>
  <c r="C49" i="1"/>
  <c r="E49" i="1"/>
  <c r="F49" i="1" s="1"/>
  <c r="B50" i="1"/>
  <c r="C50" i="1"/>
  <c r="E50" i="1"/>
  <c r="F50" i="1" s="1"/>
  <c r="B51" i="1" l="1"/>
  <c r="C51" i="1"/>
  <c r="E51" i="1"/>
  <c r="F51" i="1" s="1"/>
  <c r="F56" i="5"/>
  <c r="F55" i="5"/>
  <c r="F99" i="2"/>
  <c r="H99" i="2" s="1"/>
  <c r="D99" i="2"/>
  <c r="A8" i="4"/>
  <c r="G99" i="2" l="1"/>
  <c r="D38" i="2"/>
  <c r="D56" i="5"/>
  <c r="F98" i="2"/>
  <c r="A8" i="2" l="1"/>
  <c r="D26" i="2"/>
  <c r="D27" i="2"/>
  <c r="D28" i="2"/>
  <c r="G69" i="1"/>
  <c r="D60" i="2"/>
  <c r="D87" i="3"/>
  <c r="D86" i="3"/>
  <c r="F22" i="3"/>
  <c r="G22" i="3" s="1"/>
  <c r="G29" i="3"/>
  <c r="H38" i="2"/>
  <c r="D39" i="2"/>
  <c r="D61" i="2" s="1"/>
  <c r="D40" i="2"/>
  <c r="D41" i="2"/>
  <c r="D42" i="2"/>
  <c r="D43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B22" i="3"/>
  <c r="C22" i="3"/>
  <c r="D22" i="3"/>
  <c r="E22" i="3"/>
  <c r="B23" i="3"/>
  <c r="C23" i="3"/>
  <c r="D23" i="3"/>
  <c r="E23" i="3"/>
  <c r="F23" i="3"/>
  <c r="G23" i="3" s="1"/>
  <c r="B24" i="3"/>
  <c r="C24" i="3"/>
  <c r="D24" i="3"/>
  <c r="E24" i="3"/>
  <c r="F24" i="3"/>
  <c r="G24" i="3" s="1"/>
  <c r="G22" i="5" l="1"/>
  <c r="D70" i="2"/>
  <c r="D98" i="2"/>
  <c r="C97" i="1"/>
  <c r="C96" i="1"/>
  <c r="E101" i="1"/>
  <c r="E100" i="1"/>
  <c r="E99" i="1"/>
  <c r="E98" i="1"/>
  <c r="E97" i="1"/>
  <c r="E96" i="1"/>
  <c r="E92" i="1"/>
  <c r="E91" i="1"/>
  <c r="E90" i="1"/>
  <c r="E89" i="1"/>
  <c r="E88" i="1"/>
  <c r="E87" i="1"/>
  <c r="C89" i="1"/>
  <c r="C88" i="1"/>
  <c r="C87" i="1"/>
  <c r="E81" i="1"/>
  <c r="E80" i="1"/>
  <c r="E79" i="1"/>
  <c r="E78" i="1"/>
  <c r="E77" i="1"/>
  <c r="B77" i="1"/>
  <c r="B81" i="1"/>
  <c r="B80" i="1"/>
  <c r="B79" i="1"/>
  <c r="B78" i="1"/>
  <c r="C81" i="1"/>
  <c r="C80" i="1"/>
  <c r="B92" i="1" l="1"/>
  <c r="G97" i="2" l="1"/>
  <c r="C78" i="1"/>
  <c r="F78" i="1"/>
  <c r="C79" i="1"/>
  <c r="F79" i="1"/>
  <c r="F80" i="1"/>
  <c r="B46" i="4" l="1"/>
  <c r="D46" i="4"/>
  <c r="D49" i="4"/>
  <c r="E49" i="4"/>
  <c r="B49" i="4"/>
  <c r="C46" i="4"/>
  <c r="B47" i="4"/>
  <c r="C47" i="4"/>
  <c r="C48" i="4"/>
  <c r="C49" i="4"/>
  <c r="G12" i="3"/>
  <c r="G16" i="2" l="1"/>
  <c r="F98" i="1"/>
  <c r="K38" i="2"/>
  <c r="J38" i="2"/>
  <c r="I38" i="2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G30" i="3"/>
  <c r="I29" i="3"/>
  <c r="H29" i="3"/>
  <c r="H12" i="3"/>
  <c r="H17" i="3"/>
  <c r="G17" i="3"/>
  <c r="H16" i="3"/>
  <c r="G16" i="3"/>
  <c r="H15" i="3"/>
  <c r="G15" i="3"/>
  <c r="H14" i="3"/>
  <c r="G14" i="3"/>
  <c r="H13" i="3"/>
  <c r="G13" i="3"/>
  <c r="G19" i="2"/>
  <c r="G17" i="2"/>
  <c r="H16" i="2"/>
  <c r="H21" i="2"/>
  <c r="G21" i="2"/>
  <c r="H20" i="2"/>
  <c r="G20" i="2"/>
  <c r="H19" i="2"/>
  <c r="H18" i="2"/>
  <c r="G18" i="2"/>
  <c r="H17" i="2"/>
  <c r="H67" i="1"/>
  <c r="H68" i="1"/>
  <c r="H69" i="1"/>
  <c r="H70" i="1"/>
  <c r="H71" i="1"/>
  <c r="H72" i="1"/>
  <c r="I68" i="1"/>
  <c r="I69" i="1"/>
  <c r="I70" i="1"/>
  <c r="I71" i="1"/>
  <c r="I72" i="1"/>
  <c r="I67" i="1"/>
  <c r="H78" i="1"/>
  <c r="I78" i="1"/>
  <c r="G78" i="1" l="1"/>
  <c r="G25" i="1" l="1"/>
  <c r="C47" i="5"/>
  <c r="B47" i="5"/>
  <c r="C30" i="5"/>
  <c r="B30" i="5"/>
  <c r="I22" i="5"/>
  <c r="C22" i="5"/>
  <c r="B22" i="5"/>
  <c r="H14" i="5"/>
  <c r="I14" i="5"/>
  <c r="J14" i="5"/>
  <c r="G72" i="1"/>
  <c r="I82" i="1"/>
  <c r="H82" i="1"/>
  <c r="C92" i="1"/>
  <c r="G71" i="1"/>
  <c r="G70" i="1"/>
  <c r="G68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D55" i="5" l="1"/>
  <c r="H98" i="2" l="1"/>
  <c r="G98" i="2"/>
  <c r="H97" i="2"/>
  <c r="H15" i="5"/>
  <c r="H16" i="5"/>
  <c r="B24" i="5" l="1"/>
  <c r="F60" i="2"/>
  <c r="I60" i="2" s="1"/>
  <c r="G67" i="1"/>
  <c r="I59" i="3" l="1"/>
  <c r="B97" i="1"/>
  <c r="F101" i="1"/>
  <c r="F100" i="1"/>
  <c r="F99" i="1"/>
  <c r="F97" i="1"/>
  <c r="F96" i="1"/>
  <c r="I100" i="1"/>
  <c r="I99" i="1"/>
  <c r="I98" i="1"/>
  <c r="I97" i="1"/>
  <c r="C101" i="1"/>
  <c r="C100" i="1"/>
  <c r="C99" i="1"/>
  <c r="C98" i="1"/>
  <c r="B101" i="1"/>
  <c r="B100" i="1"/>
  <c r="B99" i="1"/>
  <c r="B98" i="1"/>
  <c r="B96" i="1"/>
  <c r="F92" i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C91" i="1"/>
  <c r="C90" i="1"/>
  <c r="B91" i="1"/>
  <c r="B90" i="1"/>
  <c r="B89" i="1"/>
  <c r="B88" i="1"/>
  <c r="B87" i="1"/>
  <c r="I81" i="1"/>
  <c r="I80" i="1"/>
  <c r="I79" i="1"/>
  <c r="F77" i="1"/>
  <c r="I77" i="1" s="1"/>
  <c r="H81" i="1"/>
  <c r="H80" i="1"/>
  <c r="H79" i="1"/>
  <c r="H77" i="1"/>
  <c r="C77" i="1"/>
  <c r="D32" i="4"/>
  <c r="I24" i="5"/>
  <c r="I23" i="5"/>
  <c r="I21" i="5"/>
  <c r="C49" i="5"/>
  <c r="C48" i="5"/>
  <c r="C46" i="5"/>
  <c r="B49" i="5"/>
  <c r="B48" i="5"/>
  <c r="B46" i="5"/>
  <c r="G80" i="2"/>
  <c r="G79" i="2"/>
  <c r="G78" i="2"/>
  <c r="G77" i="2"/>
  <c r="F80" i="2"/>
  <c r="J80" i="2" s="1"/>
  <c r="F79" i="2"/>
  <c r="J79" i="2" s="1"/>
  <c r="F78" i="2"/>
  <c r="J78" i="2" s="1"/>
  <c r="F77" i="2"/>
  <c r="E80" i="2"/>
  <c r="E79" i="2"/>
  <c r="E78" i="2"/>
  <c r="E77" i="2"/>
  <c r="C80" i="2"/>
  <c r="C79" i="2"/>
  <c r="C78" i="2"/>
  <c r="C77" i="2"/>
  <c r="B80" i="2"/>
  <c r="B79" i="2"/>
  <c r="B78" i="2"/>
  <c r="B77" i="2"/>
  <c r="G72" i="2"/>
  <c r="G71" i="2"/>
  <c r="G70" i="2"/>
  <c r="G69" i="2"/>
  <c r="F72" i="2"/>
  <c r="F71" i="2"/>
  <c r="F70" i="2"/>
  <c r="F69" i="2"/>
  <c r="E72" i="2"/>
  <c r="E71" i="2"/>
  <c r="E70" i="2"/>
  <c r="E69" i="2"/>
  <c r="C72" i="2"/>
  <c r="C71" i="2"/>
  <c r="C70" i="2"/>
  <c r="C69" i="2"/>
  <c r="B72" i="2"/>
  <c r="B71" i="2"/>
  <c r="B70" i="2"/>
  <c r="B69" i="2"/>
  <c r="G63" i="2"/>
  <c r="J63" i="2" s="1"/>
  <c r="G62" i="2"/>
  <c r="J62" i="2" s="1"/>
  <c r="G61" i="2"/>
  <c r="J61" i="2" s="1"/>
  <c r="G60" i="2"/>
  <c r="J60" i="2" s="1"/>
  <c r="F63" i="2"/>
  <c r="I63" i="2" s="1"/>
  <c r="F62" i="2"/>
  <c r="I62" i="2" s="1"/>
  <c r="F61" i="2"/>
  <c r="H60" i="2"/>
  <c r="E63" i="2"/>
  <c r="E62" i="2"/>
  <c r="E61" i="2"/>
  <c r="E60" i="2"/>
  <c r="C63" i="2"/>
  <c r="C62" i="2"/>
  <c r="C61" i="2"/>
  <c r="C60" i="2"/>
  <c r="B63" i="2"/>
  <c r="B62" i="2"/>
  <c r="B61" i="2"/>
  <c r="B60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8" i="2"/>
  <c r="D77" i="2"/>
  <c r="I15" i="4"/>
  <c r="I16" i="4"/>
  <c r="I17" i="4"/>
  <c r="I14" i="4"/>
  <c r="H15" i="4"/>
  <c r="H16" i="4"/>
  <c r="H17" i="4"/>
  <c r="H14" i="4"/>
  <c r="E22" i="4"/>
  <c r="E23" i="4"/>
  <c r="K43" i="2"/>
  <c r="J43" i="2"/>
  <c r="I43" i="2"/>
  <c r="H43" i="2"/>
  <c r="K42" i="2"/>
  <c r="J42" i="2"/>
  <c r="I42" i="2"/>
  <c r="H42" i="2"/>
  <c r="D79" i="2"/>
  <c r="D80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48" i="4" s="1"/>
  <c r="B23" i="4"/>
  <c r="B22" i="4"/>
  <c r="E25" i="4"/>
  <c r="E24" i="4"/>
  <c r="H39" i="2"/>
  <c r="I39" i="2"/>
  <c r="J39" i="2"/>
  <c r="K39" i="2"/>
  <c r="H40" i="2"/>
  <c r="I40" i="2"/>
  <c r="J40" i="2"/>
  <c r="K40" i="2"/>
  <c r="H41" i="2"/>
  <c r="I41" i="2"/>
  <c r="J41" i="2"/>
  <c r="K41" i="2"/>
  <c r="J15" i="5"/>
  <c r="J16" i="5"/>
  <c r="I15" i="5"/>
  <c r="I16" i="5"/>
  <c r="G87" i="1" l="1"/>
  <c r="H87" i="1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9" i="2"/>
  <c r="I69" i="2"/>
  <c r="H69" i="2"/>
  <c r="H71" i="2"/>
  <c r="I71" i="2"/>
  <c r="I70" i="2"/>
  <c r="H70" i="2"/>
  <c r="I72" i="2"/>
  <c r="H72" i="2"/>
  <c r="H61" i="2"/>
  <c r="I61" i="2"/>
  <c r="H77" i="2"/>
  <c r="J77" i="2"/>
  <c r="G96" i="1"/>
  <c r="I96" i="1"/>
  <c r="G77" i="1"/>
  <c r="F47" i="4"/>
  <c r="H59" i="3"/>
  <c r="D63" i="2"/>
  <c r="D69" i="2"/>
  <c r="D62" i="2"/>
  <c r="D71" i="2"/>
  <c r="D72" i="2"/>
  <c r="I77" i="2"/>
  <c r="G59" i="3"/>
  <c r="F32" i="4"/>
  <c r="F31" i="4"/>
  <c r="G47" i="4"/>
  <c r="F30" i="4"/>
  <c r="G48" i="4"/>
  <c r="F49" i="4"/>
  <c r="F48" i="4"/>
  <c r="H49" i="4"/>
  <c r="H48" i="4"/>
  <c r="H47" i="4"/>
  <c r="F25" i="4"/>
  <c r="I25" i="4" s="1"/>
  <c r="G49" i="4"/>
  <c r="F24" i="4"/>
  <c r="I24" i="4" s="1"/>
  <c r="F23" i="4"/>
  <c r="I23" i="4" s="1"/>
  <c r="F29" i="4"/>
  <c r="H46" i="4"/>
  <c r="F22" i="4"/>
  <c r="I22" i="4" s="1"/>
  <c r="F46" i="4"/>
  <c r="H88" i="1" l="1"/>
  <c r="H89" i="1"/>
  <c r="H90" i="1"/>
  <c r="H91" i="1"/>
  <c r="G88" i="1"/>
  <c r="G89" i="1"/>
  <c r="G90" i="1"/>
  <c r="G91" i="1"/>
  <c r="G79" i="1"/>
  <c r="G80" i="1"/>
  <c r="G81" i="1"/>
  <c r="G82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G67" i="3"/>
  <c r="H68" i="3"/>
  <c r="H69" i="3"/>
  <c r="H70" i="3"/>
  <c r="H67" i="3"/>
  <c r="H96" i="1"/>
  <c r="H97" i="1"/>
  <c r="H98" i="1"/>
  <c r="H99" i="1"/>
  <c r="H100" i="1"/>
  <c r="G97" i="1"/>
  <c r="G98" i="1"/>
  <c r="G99" i="1"/>
  <c r="G100" i="1"/>
  <c r="A8" i="5" l="1"/>
  <c r="J72" i="2"/>
  <c r="J71" i="2"/>
  <c r="J70" i="2"/>
  <c r="H63" i="2"/>
  <c r="H62" i="2"/>
  <c r="I80" i="2"/>
  <c r="H80" i="2"/>
  <c r="I79" i="2"/>
  <c r="H79" i="2"/>
  <c r="I78" i="2"/>
  <c r="H78" i="2"/>
  <c r="A8" i="3" l="1"/>
  <c r="G92" i="1" l="1"/>
  <c r="H101" i="1" l="1"/>
  <c r="I101" i="1"/>
  <c r="G101" i="1"/>
  <c r="H92" i="1"/>
</calcChain>
</file>

<file path=xl/sharedStrings.xml><?xml version="1.0" encoding="utf-8"?>
<sst xmlns="http://schemas.openxmlformats.org/spreadsheetml/2006/main" count="493" uniqueCount="138">
  <si>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</si>
  <si>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</si>
  <si>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</si>
  <si>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</si>
  <si>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</si>
  <si>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</si>
  <si>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</si>
  <si>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</si>
  <si>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</si>
  <si>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</si>
  <si>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</si>
  <si>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</si>
  <si>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</si>
  <si>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</si>
  <si>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</si>
  <si>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</si>
  <si>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r>
      <t xml:space="preserve">ETA
</t>
    </r>
    <r>
      <rPr>
        <b/>
        <sz val="12"/>
        <color theme="1"/>
        <rFont val="Nyala"/>
      </rPr>
      <t>Ho Chi Minh</t>
    </r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</si>
  <si>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</si>
  <si>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</si>
  <si>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</si>
  <si>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</si>
  <si>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</si>
  <si>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</si>
  <si>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</si>
  <si>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</si>
  <si>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</si>
  <si>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</si>
  <si>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</si>
  <si>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</si>
  <si>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</si>
  <si>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</si>
  <si>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</si>
  <si>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</si>
  <si>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</si>
  <si>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</si>
  <si>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</si>
  <si>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</si>
  <si>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</si>
  <si>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</si>
  <si>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</si>
  <si>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</si>
  <si>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OOCL YOKOHAMA</t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</si>
  <si>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</si>
  <si>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</si>
  <si>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</si>
  <si>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</si>
  <si>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</si>
  <si>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</si>
  <si>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</si>
  <si>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</si>
  <si>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>ETA Wellington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</si>
  <si>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</si>
  <si>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</si>
  <si>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</si>
  <si>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</si>
  <si>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</si>
  <si>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OOCL HOUSTON</t>
  </si>
  <si>
    <t>OOCL CHICAGO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</si>
  <si>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</si>
  <si>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</si>
  <si>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</si>
  <si>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KOTA LAMBAI</t>
  </si>
  <si>
    <t>ANL TASMAN TRADER</t>
  </si>
  <si>
    <t>CHARLOTTE SCHULTE</t>
  </si>
  <si>
    <t>EVER UNICORN</t>
  </si>
  <si>
    <t>EVER URBAN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</si>
  <si>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</si>
  <si>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</si>
  <si>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</si>
  <si>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</si>
  <si>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</si>
  <si>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</si>
  <si>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</si>
  <si>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</si>
  <si>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</si>
  <si>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>079N</t>
  </si>
  <si>
    <t xml:space="preserve">HO CHI MINH  </t>
  </si>
  <si>
    <t>ETA
Ho Chi Minh</t>
  </si>
  <si>
    <t xml:space="preserve"> </t>
  </si>
  <si>
    <t>169N</t>
  </si>
  <si>
    <t>CMA CGM SEMARANG</t>
  </si>
  <si>
    <t>191N</t>
  </si>
  <si>
    <t>078N</t>
  </si>
  <si>
    <t>197N</t>
  </si>
  <si>
    <t>OOCL PANAMA</t>
  </si>
  <si>
    <t>CMA CGM QUELIMANE</t>
  </si>
  <si>
    <t>198N</t>
  </si>
  <si>
    <t>OOCL BRISBANE</t>
  </si>
  <si>
    <t>PALAWAN</t>
  </si>
  <si>
    <t>315N</t>
  </si>
  <si>
    <t>0167N</t>
  </si>
  <si>
    <t>171N</t>
  </si>
  <si>
    <t>199N</t>
  </si>
  <si>
    <t>193N</t>
  </si>
  <si>
    <t>COSCO HONG KONG</t>
  </si>
  <si>
    <t>`</t>
  </si>
  <si>
    <t>231N</t>
  </si>
  <si>
    <t>ETA
Seattle</t>
  </si>
  <si>
    <t>KETA</t>
  </si>
  <si>
    <t>0106N</t>
  </si>
  <si>
    <t>102N</t>
  </si>
  <si>
    <t>JOGELA</t>
  </si>
  <si>
    <t>196N</t>
  </si>
  <si>
    <t>HYUNDAI GRACE</t>
  </si>
  <si>
    <t>0140N</t>
  </si>
  <si>
    <t>0181N</t>
  </si>
  <si>
    <t>HYUNDAI PRIVILEGE</t>
  </si>
  <si>
    <t>0104N</t>
  </si>
  <si>
    <t>200N</t>
  </si>
  <si>
    <t>081N</t>
  </si>
  <si>
    <t>TBA</t>
  </si>
  <si>
    <t>2427</t>
  </si>
  <si>
    <t>V084N</t>
  </si>
  <si>
    <t>OOCL KUALA LUMPUR</t>
  </si>
  <si>
    <t>172N</t>
  </si>
  <si>
    <t>WIDE HOTEL</t>
  </si>
  <si>
    <t>0034N</t>
  </si>
  <si>
    <t>084N</t>
  </si>
  <si>
    <t>OOCL SHANGHAI</t>
  </si>
  <si>
    <t>188N</t>
  </si>
  <si>
    <t>OOCL CANADA</t>
  </si>
  <si>
    <t>106N</t>
  </si>
  <si>
    <t>OOCL DURBAN</t>
  </si>
  <si>
    <t>024N</t>
  </si>
  <si>
    <t>170N</t>
  </si>
  <si>
    <t>232N</t>
  </si>
  <si>
    <t>COSCO ADEN</t>
  </si>
  <si>
    <t>124N</t>
  </si>
  <si>
    <t>0168N</t>
  </si>
  <si>
    <t>103N</t>
  </si>
  <si>
    <t>OOCL BEIJING</t>
  </si>
  <si>
    <t>112N</t>
  </si>
  <si>
    <t>2429</t>
  </si>
  <si>
    <t>316N</t>
  </si>
  <si>
    <t>COSCO ROTTERDAM</t>
  </si>
  <si>
    <t>194N</t>
  </si>
  <si>
    <t>173N</t>
  </si>
  <si>
    <t>15th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</si>
</sst>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4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sz val="14"/>
      <color theme="0"/>
      <name val="Arial"/>
      <family val="2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b/>
      <sz val="14"/>
      <color rgb="FF000000"/>
      <name val="Calibri"/>
      <family val="2"/>
    </font>
    <font>
      <b/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9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7" fillId="0" borderId="0"/>
  </cellStyleXfs>
  <cellXfs count="264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24" fillId="2" borderId="0" xfId="0" applyFont="1" applyFill="1" applyAlignment="1">
      <alignment vertical="center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5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6" fillId="2" borderId="0" xfId="0" applyFont="1" applyFill="1" applyAlignment="1">
      <alignment horizontal="right" vertical="center"/>
    </xf>
    <xf numFmtId="0" fontId="2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5" fillId="5" borderId="7" xfId="0" applyFont="1" applyFill="1" applyBorder="1" applyAlignment="1">
      <alignment vertical="center"/>
    </xf>
    <xf numFmtId="0" fontId="25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0" fontId="17" fillId="2" borderId="0" xfId="0" quotePrefix="1" applyFont="1" applyFill="1"/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0" fontId="17" fillId="4" borderId="0" xfId="0" applyFont="1" applyFill="1" applyAlignment="1">
      <alignment horizontal="left"/>
    </xf>
    <xf numFmtId="164" fontId="3" fillId="2" borderId="0" xfId="0" applyNumberFormat="1" applyFont="1" applyFill="1" applyAlignment="1">
      <alignment vertical="center"/>
    </xf>
    <xf numFmtId="164" fontId="31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9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0" fontId="16" fillId="5" borderId="0" xfId="0" applyFont="1" applyFill="1" applyAlignment="1">
      <alignment vertical="top"/>
    </xf>
    <xf numFmtId="16" fontId="16" fillId="5" borderId="0" xfId="0" applyNumberFormat="1" applyFont="1" applyFill="1" applyAlignment="1">
      <alignment horizontal="center"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5" fillId="5" borderId="0" xfId="0" applyNumberFormat="1" applyFont="1" applyFill="1" applyAlignment="1">
      <alignment horizontal="center" vertical="center"/>
    </xf>
    <xf numFmtId="0" fontId="25" fillId="5" borderId="26" xfId="0" applyFont="1" applyFill="1" applyBorder="1" applyAlignment="1">
      <alignment vertical="center"/>
    </xf>
    <xf numFmtId="0" fontId="32" fillId="5" borderId="7" xfId="0" applyFont="1" applyFill="1" applyBorder="1" applyAlignment="1">
      <alignment vertical="center"/>
    </xf>
    <xf numFmtId="16" fontId="32" fillId="5" borderId="8" xfId="0" applyNumberFormat="1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vertical="center"/>
    </xf>
    <xf numFmtId="0" fontId="32" fillId="5" borderId="10" xfId="0" applyFont="1" applyFill="1" applyBorder="1" applyAlignment="1">
      <alignment horizontal="center" vertical="center"/>
    </xf>
    <xf numFmtId="16" fontId="32" fillId="5" borderId="10" xfId="0" applyNumberFormat="1" applyFont="1" applyFill="1" applyBorder="1" applyAlignment="1">
      <alignment horizontal="center" vertical="center"/>
    </xf>
    <xf numFmtId="16" fontId="32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5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16" fontId="32" fillId="5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16" fontId="25" fillId="2" borderId="0" xfId="0" applyNumberFormat="1" applyFont="1" applyFill="1" applyAlignment="1">
      <alignment horizontal="center" vertical="center"/>
    </xf>
    <xf numFmtId="0" fontId="33" fillId="5" borderId="7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4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16" fontId="33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3" fillId="5" borderId="0" xfId="0" applyNumberFormat="1" applyFont="1" applyFill="1" applyAlignment="1">
      <alignment horizontal="center" vertical="center"/>
    </xf>
    <xf numFmtId="16" fontId="17" fillId="4" borderId="26" xfId="0" applyNumberFormat="1" applyFont="1" applyFill="1" applyBorder="1"/>
    <xf numFmtId="0" fontId="17" fillId="4" borderId="17" xfId="0" applyFont="1" applyFill="1" applyBorder="1" applyAlignment="1">
      <alignment horizontal="center"/>
    </xf>
    <xf numFmtId="16" fontId="17" fillId="4" borderId="18" xfId="0" applyNumberFormat="1" applyFont="1" applyFill="1" applyBorder="1" applyAlignment="1">
      <alignment horizontal="center"/>
    </xf>
    <xf numFmtId="164" fontId="31" fillId="2" borderId="17" xfId="2" applyFont="1" applyFill="1" applyBorder="1"/>
    <xf numFmtId="164" fontId="14" fillId="2" borderId="7" xfId="2" applyFont="1" applyFill="1" applyBorder="1" applyAlignment="1">
      <alignment horizontal="center"/>
    </xf>
    <xf numFmtId="0" fontId="13" fillId="3" borderId="40" xfId="0" applyFont="1" applyFill="1" applyBorder="1" applyAlignment="1">
      <alignment horizontal="center" vertical="center"/>
    </xf>
    <xf numFmtId="16" fontId="16" fillId="2" borderId="17" xfId="0" quotePrefix="1" applyNumberFormat="1" applyFont="1" applyFill="1" applyBorder="1" applyAlignment="1">
      <alignment horizontal="center"/>
    </xf>
    <xf numFmtId="49" fontId="16" fillId="4" borderId="17" xfId="0" quotePrefix="1" applyNumberFormat="1" applyFont="1" applyFill="1" applyBorder="1" applyAlignment="1">
      <alignment horizontal="left"/>
    </xf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52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6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32" fillId="5" borderId="54" xfId="0" applyFont="1" applyFill="1" applyBorder="1" applyAlignment="1">
      <alignment vertical="center"/>
    </xf>
    <xf numFmtId="0" fontId="32" fillId="5" borderId="53" xfId="0" applyFont="1" applyFill="1" applyBorder="1" applyAlignment="1">
      <alignment horizontal="center" vertical="center"/>
    </xf>
    <xf numFmtId="16" fontId="32" fillId="5" borderId="53" xfId="0" applyNumberFormat="1" applyFont="1" applyFill="1" applyBorder="1" applyAlignment="1">
      <alignment horizontal="center" vertical="center"/>
    </xf>
    <xf numFmtId="16" fontId="32" fillId="5" borderId="49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/>
    </xf>
    <xf numFmtId="0" fontId="17" fillId="4" borderId="17" xfId="0" applyFont="1" applyFill="1" applyBorder="1" applyAlignment="1">
      <alignment horizontal="left"/>
    </xf>
    <xf numFmtId="16" fontId="38" fillId="5" borderId="10" xfId="0" applyNumberFormat="1" applyFont="1" applyFill="1" applyBorder="1" applyAlignment="1">
      <alignment horizontal="center" vertical="center"/>
    </xf>
    <xf numFmtId="16" fontId="38" fillId="5" borderId="0" xfId="0" applyNumberFormat="1" applyFont="1" applyFill="1" applyAlignment="1">
      <alignment horizontal="center" vertical="center"/>
    </xf>
    <xf numFmtId="16" fontId="39" fillId="5" borderId="10" xfId="0" applyNumberFormat="1" applyFont="1" applyFill="1" applyBorder="1" applyAlignment="1">
      <alignment horizontal="center" vertical="center"/>
    </xf>
    <xf numFmtId="16" fontId="39" fillId="5" borderId="0" xfId="0" applyNumberFormat="1" applyFont="1" applyFill="1" applyAlignment="1">
      <alignment horizontal="center" vertical="center"/>
    </xf>
    <xf numFmtId="0" fontId="39" fillId="5" borderId="9" xfId="0" applyFont="1" applyFill="1" applyBorder="1" applyAlignment="1">
      <alignment vertical="center"/>
    </xf>
    <xf numFmtId="0" fontId="39" fillId="5" borderId="7" xfId="0" applyFont="1" applyFill="1" applyBorder="1" applyAlignment="1">
      <alignment vertical="center"/>
    </xf>
    <xf numFmtId="16" fontId="16" fillId="5" borderId="18" xfId="0" applyNumberFormat="1" applyFont="1" applyFill="1" applyBorder="1" applyAlignment="1">
      <alignment horizontal="center" vertical="top"/>
    </xf>
    <xf numFmtId="0" fontId="2" fillId="2" borderId="7" xfId="0" applyFont="1" applyFill="1" applyBorder="1" applyAlignment="1">
      <alignment vertical="center"/>
    </xf>
    <xf numFmtId="0" fontId="32" fillId="5" borderId="52" xfId="0" applyFont="1" applyFill="1" applyBorder="1" applyAlignment="1">
      <alignment vertical="center"/>
    </xf>
    <xf numFmtId="0" fontId="32" fillId="5" borderId="23" xfId="0" applyFont="1" applyFill="1" applyBorder="1" applyAlignment="1">
      <alignment horizontal="center" vertical="center"/>
    </xf>
    <xf numFmtId="16" fontId="32" fillId="5" borderId="23" xfId="0" applyNumberFormat="1" applyFont="1" applyFill="1" applyBorder="1" applyAlignment="1">
      <alignment horizontal="center" vertical="center"/>
    </xf>
    <xf numFmtId="16" fontId="32" fillId="5" borderId="36" xfId="0" applyNumberFormat="1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vertical="top"/>
    </xf>
    <xf numFmtId="0" fontId="16" fillId="4" borderId="0" xfId="0" applyFont="1" applyFill="1" applyAlignment="1">
      <alignment vertical="top"/>
    </xf>
    <xf numFmtId="16" fontId="16" fillId="4" borderId="0" xfId="0" applyNumberFormat="1" applyFont="1" applyFill="1" applyAlignment="1">
      <alignment horizontal="center" vertical="top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top"/>
    </xf>
    <xf numFmtId="0" fontId="13" fillId="3" borderId="22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0" xfId="0" applyNumberFormat="1" applyFont="1" applyFill="1" applyBorder="1" applyAlignment="1">
      <alignment horizontal="center" vertical="top" wrapText="1"/>
    </xf>
    <xf numFmtId="164" fontId="19" fillId="2" borderId="10" xfId="2" applyFont="1" applyFill="1" applyBorder="1" applyAlignment="1">
      <alignment horizont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16" xfId="0" applyNumberFormat="1" applyFont="1" applyFill="1" applyBorder="1" applyAlignment="1">
      <alignment horizontal="center" vertical="top" wrapText="1"/>
    </xf>
    <xf numFmtId="164" fontId="10" fillId="2" borderId="0" xfId="0" applyNumberFormat="1" applyFont="1" applyFill="1" applyAlignment="1">
      <alignment horizontal="center" vertic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13" fillId="3" borderId="41" xfId="0" applyNumberFormat="1" applyFont="1" applyFill="1" applyBorder="1" applyAlignment="1">
      <alignment horizontal="center" vertical="center" wrapText="1"/>
    </xf>
    <xf numFmtId="164" fontId="13" fillId="3" borderId="42" xfId="0" applyNumberFormat="1" applyFont="1" applyFill="1" applyBorder="1" applyAlignment="1">
      <alignment horizontal="center" vertical="center"/>
    </xf>
    <xf numFmtId="164" fontId="13" fillId="3" borderId="45" xfId="0" applyNumberFormat="1" applyFont="1" applyFill="1" applyBorder="1" applyAlignment="1">
      <alignment horizontal="center" vertical="top" wrapText="1"/>
    </xf>
    <xf numFmtId="164" fontId="13" fillId="3" borderId="46" xfId="0" applyNumberFormat="1" applyFont="1" applyFill="1" applyBorder="1" applyAlignment="1">
      <alignment horizontal="center" vertical="top" wrapText="1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4" xfId="0" applyNumberFormat="1" applyFont="1" applyFill="1" applyBorder="1" applyAlignment="1">
      <alignment horizontal="center" vertical="center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164" fontId="13" fillId="3" borderId="34" xfId="0" applyNumberFormat="1" applyFont="1" applyFill="1" applyBorder="1" applyAlignment="1">
      <alignment horizontal="center" vertical="center" wrapText="1"/>
    </xf>
    <xf numFmtId="164" fontId="13" fillId="3" borderId="32" xfId="0" applyNumberFormat="1" applyFont="1" applyFill="1" applyBorder="1" applyAlignment="1">
      <alignment horizontal="center" vertical="center" wrapText="1"/>
    </xf>
    <xf numFmtId="0" fontId="13" fillId="3" borderId="50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15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164" fontId="13" fillId="3" borderId="25" xfId="0" applyNumberFormat="1" applyFont="1" applyFill="1" applyBorder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164" fontId="13" fillId="3" borderId="28" xfId="0" applyNumberFormat="1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 wrapText="1"/>
    </xf>
    <xf numFmtId="0" fontId="13" fillId="3" borderId="47" xfId="0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 wrapText="1"/>
    </xf>
    <xf numFmtId="164" fontId="13" fillId="3" borderId="4" xfId="0" applyNumberFormat="1" applyFont="1" applyFill="1" applyBorder="1" applyAlignment="1">
      <alignment horizontal="center" vertical="center"/>
    </xf>
    <xf numFmtId="164" fontId="13" fillId="3" borderId="48" xfId="0" applyNumberFormat="1" applyFont="1" applyFill="1" applyBorder="1" applyAlignment="1">
      <alignment horizontal="center" vertical="center"/>
    </xf>
    <xf numFmtId="164" fontId="20" fillId="3" borderId="33" xfId="0" applyNumberFormat="1" applyFont="1" applyFill="1" applyBorder="1" applyAlignment="1">
      <alignment horizontal="center" vertical="center" wrapText="1"/>
    </xf>
    <xf numFmtId="164" fontId="20" fillId="3" borderId="49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13" fillId="3" borderId="51" xfId="0" applyNumberFormat="1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center" vertical="center" wrapText="1"/>
    </xf>
    <xf numFmtId="164" fontId="13" fillId="3" borderId="45" xfId="0" applyNumberFormat="1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20" fillId="3" borderId="15" xfId="0" applyNumberFormat="1" applyFont="1" applyFill="1" applyBorder="1" applyAlignment="1">
      <alignment horizontal="center" vertical="center" wrapText="1"/>
    </xf>
    <xf numFmtId="164" fontId="20" fillId="3" borderId="16" xfId="0" applyNumberFormat="1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58</xdr:row>
      <xdr:rowOff>164522</xdr:rowOff>
    </xdr:from>
    <xdr:to>
      <xdr:col>6</xdr:col>
      <xdr:colOff>30</xdr:colOff>
      <xdr:row>62</xdr:row>
      <xdr:rowOff>136759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1845829</xdr:colOff>
      <xdr:row>106</xdr:row>
      <xdr:rowOff>134939</xdr:rowOff>
    </xdr:from>
    <xdr:to>
      <xdr:col>5</xdr:col>
      <xdr:colOff>1046548</xdr:colOff>
      <xdr:row>110</xdr:row>
      <xdr:rowOff>60097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1068" y="29107504"/>
          <a:ext cx="3576007" cy="94839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1374273</xdr:colOff>
      <xdr:row>119</xdr:row>
      <xdr:rowOff>54214</xdr:rowOff>
    </xdr:from>
    <xdr:to>
      <xdr:col>7</xdr:col>
      <xdr:colOff>192683</xdr:colOff>
      <xdr:row>129</xdr:row>
      <xdr:rowOff>24847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1879512" y="32265279"/>
          <a:ext cx="5179454" cy="228976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jcarter@asea360.com.au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JANELLE   jcarini@asea360.com.au</a:t>
          </a:r>
          <a:endParaRPr lang="en-AU" sz="1800">
            <a:solidFill>
              <a:schemeClr val="accent1"/>
            </a:solidFill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WENDY   wthompson@asea360.com.au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143742</xdr:colOff>
      <xdr:row>149</xdr:row>
      <xdr:rowOff>139412</xdr:rowOff>
    </xdr:from>
    <xdr:to>
      <xdr:col>8</xdr:col>
      <xdr:colOff>0</xdr:colOff>
      <xdr:row>154</xdr:row>
      <xdr:rowOff>180975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648567" y="38201312"/>
          <a:ext cx="7657233" cy="1184563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6</xdr:col>
      <xdr:colOff>402244</xdr:colOff>
      <xdr:row>4</xdr:row>
      <xdr:rowOff>54182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137</xdr:row>
      <xdr:rowOff>105117</xdr:rowOff>
    </xdr:from>
    <xdr:to>
      <xdr:col>8</xdr:col>
      <xdr:colOff>0</xdr:colOff>
      <xdr:row>146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82579</xdr:colOff>
      <xdr:row>53</xdr:row>
      <xdr:rowOff>208266</xdr:rowOff>
    </xdr:from>
    <xdr:to>
      <xdr:col>9</xdr:col>
      <xdr:colOff>516255</xdr:colOff>
      <xdr:row>57</xdr:row>
      <xdr:rowOff>130474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579" y="14343366"/>
          <a:ext cx="9842471" cy="87089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101</xdr:row>
      <xdr:rowOff>247650</xdr:rowOff>
    </xdr:from>
    <xdr:to>
      <xdr:col>9</xdr:col>
      <xdr:colOff>510540</xdr:colOff>
      <xdr:row>105</xdr:row>
      <xdr:rowOff>174245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26498550"/>
          <a:ext cx="9867900" cy="962915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</xdr:colOff>
      <xdr:row>174</xdr:row>
      <xdr:rowOff>152400</xdr:rowOff>
    </xdr:from>
    <xdr:to>
      <xdr:col>9</xdr:col>
      <xdr:colOff>548640</xdr:colOff>
      <xdr:row>178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49" y="43472100"/>
          <a:ext cx="9934576" cy="954221"/>
        </a:xfrm>
        <a:prstGeom prst="rect">
          <a:avLst/>
        </a:prstGeom>
      </xdr:spPr>
    </xdr:pic>
    <xdr:clientData/>
  </xdr:twoCellAnchor>
  <xdr:twoCellAnchor>
    <xdr:from>
      <xdr:col>1</xdr:col>
      <xdr:colOff>1066800</xdr:colOff>
      <xdr:row>128</xdr:row>
      <xdr:rowOff>28575</xdr:rowOff>
    </xdr:from>
    <xdr:to>
      <xdr:col>7</xdr:col>
      <xdr:colOff>443420</xdr:colOff>
      <xdr:row>138</xdr:row>
      <xdr:rowOff>190500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1571625" y="32832675"/>
          <a:ext cx="5882195" cy="244792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2000" b="1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THE CARGO WAREHOUSE  </a:t>
          </a:r>
          <a:endParaRPr lang="en-AU" sz="2000">
            <a:solidFill>
              <a:srgbClr val="7030A0"/>
            </a:solidFill>
            <a:effectLst/>
          </a:endParaRPr>
        </a:p>
        <a:p>
          <a:pPr algn="ctr"/>
          <a:r>
            <a:rPr lang="en-AU" sz="2000" b="1">
              <a:solidFill>
                <a:srgbClr val="7030A0"/>
              </a:solidFill>
            </a:rPr>
            <a:t>557 Mt</a:t>
          </a:r>
          <a:r>
            <a:rPr lang="en-AU" sz="2000" b="1" baseline="0">
              <a:solidFill>
                <a:srgbClr val="7030A0"/>
              </a:solidFill>
            </a:rPr>
            <a:t> Derrimut Road,</a:t>
          </a:r>
          <a:r>
            <a:rPr lang="en-AU" sz="2000" b="1">
              <a:solidFill>
                <a:srgbClr val="7030A0"/>
              </a:solidFill>
            </a:rPr>
            <a:t> </a:t>
          </a:r>
          <a:r>
            <a:rPr lang="en-AU" sz="2000" b="1" i="0" u="none" strike="noStrike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Derrimut VIC 3026</a:t>
          </a:r>
          <a:r>
            <a:rPr lang="en-AU" sz="2000">
              <a:solidFill>
                <a:srgbClr val="7030A0"/>
              </a:solidFill>
            </a:rPr>
            <a:t> </a:t>
          </a:r>
        </a:p>
        <a:p>
          <a:pPr algn="ctr"/>
          <a:r>
            <a:rPr lang="en-AU" sz="2000" b="1" i="0" u="none" strike="noStrike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Hours: 7.00am – 3.30pm (Mon-Fri)</a:t>
          </a:r>
        </a:p>
        <a:p>
          <a:pPr algn="ctr"/>
          <a:r>
            <a:rPr lang="en-AU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2000" b="1" baseline="0">
              <a:solidFill>
                <a:srgbClr val="7030A0"/>
              </a:solidFill>
            </a:rPr>
            <a:t>C/O ASEA360 STACK </a:t>
          </a:r>
        </a:p>
        <a:p>
          <a:pPr algn="ctr"/>
          <a:r>
            <a:rPr lang="en-AU" sz="1600" u="sng">
              <a:solidFill>
                <a:srgbClr val="FF0000"/>
              </a:solidFill>
            </a:rPr>
            <a:t>Please note:</a:t>
          </a:r>
          <a:r>
            <a:rPr lang="en-AU" sz="1600" u="sng" baseline="0">
              <a:solidFill>
                <a:srgbClr val="FF0000"/>
              </a:solidFill>
            </a:rPr>
            <a:t> for export deliveries; </a:t>
          </a:r>
        </a:p>
        <a:p>
          <a:pPr algn="ctr"/>
          <a:r>
            <a:rPr lang="en-AU" sz="1600" b="1" u="none" baseline="0">
              <a:solidFill>
                <a:srgbClr val="FF0000"/>
              </a:solidFill>
            </a:rPr>
            <a:t>** The Cargo Warehouse has introduced a time slot booking system. Please ensure your transport company has made a booking in order to deliver export cargo **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428626</xdr:colOff>
      <xdr:row>140</xdr:row>
      <xdr:rowOff>152399</xdr:rowOff>
    </xdr:from>
    <xdr:to>
      <xdr:col>7</xdr:col>
      <xdr:colOff>1285875</xdr:colOff>
      <xdr:row>146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933451" y="35699699"/>
          <a:ext cx="7362824" cy="1333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 The</a:t>
          </a:r>
          <a:r>
            <a:rPr lang="en-AU" sz="2000" b="1" baseline="0">
              <a:solidFill>
                <a:srgbClr val="FF0000"/>
              </a:solidFill>
            </a:rPr>
            <a:t> Cargo Warehouse will not be accepting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99</xdr:row>
      <xdr:rowOff>159155</xdr:rowOff>
    </xdr:from>
    <xdr:to>
      <xdr:col>7</xdr:col>
      <xdr:colOff>640772</xdr:colOff>
      <xdr:row>109</xdr:row>
      <xdr:rowOff>85725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636914" y="26819630"/>
          <a:ext cx="5604683" cy="221257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JANELLE   jcarini@asea360.com.au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jcarter@asea360.com.au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WENDY   wthompson@asea360.com.au </a:t>
          </a:r>
          <a:endParaRPr lang="en-AU" sz="1800">
            <a:solidFill>
              <a:schemeClr val="accent1"/>
            </a:solidFill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142</xdr:row>
      <xdr:rowOff>203922</xdr:rowOff>
    </xdr:from>
    <xdr:to>
      <xdr:col>9</xdr:col>
      <xdr:colOff>707015</xdr:colOff>
      <xdr:row>147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589885</xdr:colOff>
      <xdr:row>4</xdr:row>
      <xdr:rowOff>134620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50</xdr:row>
      <xdr:rowOff>173182</xdr:rowOff>
    </xdr:from>
    <xdr:to>
      <xdr:col>6</xdr:col>
      <xdr:colOff>744391</xdr:colOff>
      <xdr:row>55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88</xdr:row>
      <xdr:rowOff>121229</xdr:rowOff>
    </xdr:from>
    <xdr:to>
      <xdr:col>6</xdr:col>
      <xdr:colOff>662968</xdr:colOff>
      <xdr:row>92</xdr:row>
      <xdr:rowOff>136874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233362</xdr:colOff>
      <xdr:row>114</xdr:row>
      <xdr:rowOff>149225</xdr:rowOff>
    </xdr:from>
    <xdr:to>
      <xdr:col>7</xdr:col>
      <xdr:colOff>625474</xdr:colOff>
      <xdr:row>127</xdr:row>
      <xdr:rowOff>74900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90762" y="29229050"/>
          <a:ext cx="5049837" cy="2897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163512</xdr:colOff>
      <xdr:row>109</xdr:row>
      <xdr:rowOff>192375</xdr:rowOff>
    </xdr:from>
    <xdr:to>
      <xdr:col>7</xdr:col>
      <xdr:colOff>504537</xdr:colOff>
      <xdr:row>117</xdr:row>
      <xdr:rowOff>147206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787217" y="28983852"/>
          <a:ext cx="4151025" cy="175592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*** NEW DEPOT</a:t>
          </a:r>
          <a:r>
            <a:rPr lang="en-AU" sz="1800" b="1" u="sng" baseline="0">
              <a:solidFill>
                <a:srgbClr val="FF0000"/>
              </a:solidFill>
            </a:rPr>
            <a:t> DETAILS ***  </a:t>
          </a:r>
        </a:p>
        <a:p>
          <a:pPr algn="ctr"/>
          <a:r>
            <a:rPr lang="en-AU" sz="2400" b="1" baseline="0">
              <a:solidFill>
                <a:srgbClr val="FF0000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rgbClr val="FF000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44853</xdr:colOff>
      <xdr:row>45</xdr:row>
      <xdr:rowOff>181666</xdr:rowOff>
    </xdr:from>
    <xdr:to>
      <xdr:col>11</xdr:col>
      <xdr:colOff>114299</xdr:colOff>
      <xdr:row>49</xdr:row>
      <xdr:rowOff>174493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853" y="12049816"/>
          <a:ext cx="10308821" cy="954852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84</xdr:row>
      <xdr:rowOff>33336</xdr:rowOff>
    </xdr:from>
    <xdr:to>
      <xdr:col>10</xdr:col>
      <xdr:colOff>876300</xdr:colOff>
      <xdr:row>87</xdr:row>
      <xdr:rowOff>210141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156</xdr:row>
      <xdr:rowOff>164522</xdr:rowOff>
    </xdr:from>
    <xdr:to>
      <xdr:col>11</xdr:col>
      <xdr:colOff>131445</xdr:colOff>
      <xdr:row>160</xdr:row>
      <xdr:rowOff>208036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  <xdr:twoCellAnchor>
    <xdr:from>
      <xdr:col>1</xdr:col>
      <xdr:colOff>827807</xdr:colOff>
      <xdr:row>8</xdr:row>
      <xdr:rowOff>115542</xdr:rowOff>
    </xdr:from>
    <xdr:to>
      <xdr:col>8</xdr:col>
      <xdr:colOff>505258</xdr:colOff>
      <xdr:row>11</xdr:row>
      <xdr:rowOff>257175</xdr:rowOff>
    </xdr:to>
    <xdr:sp macro="" textlink="">
      <xdr:nvSpPr>
        <xdr:cNvPr id="47" name="TextBox 2">
          <a:extLst>
            <a:ext uri="{FF2B5EF4-FFF2-40B4-BE49-F238E27FC236}">
              <a16:creationId xmlns:a16="http://schemas.microsoft.com/office/drawing/2014/main" id="{C262C131-0D71-4E67-ABE0-48CBF50972DB}"/>
            </a:ext>
          </a:extLst>
        </xdr:cNvPr>
        <xdr:cNvSpPr txBox="1"/>
      </xdr:nvSpPr>
      <xdr:spPr>
        <a:xfrm>
          <a:off x="1113557" y="3125442"/>
          <a:ext cx="7021226" cy="14560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NEW SYDNEY DEPOT  -</a:t>
          </a:r>
          <a:r>
            <a:rPr lang="en-AU" sz="2000" b="1" baseline="0">
              <a:solidFill>
                <a:srgbClr val="FF0000"/>
              </a:solidFill>
            </a:rPr>
            <a:t> ANJ Container Services</a:t>
          </a:r>
          <a:r>
            <a:rPr lang="en-AU" sz="2000" b="1">
              <a:solidFill>
                <a:srgbClr val="FF0000"/>
              </a:solidFill>
            </a:rPr>
            <a:t>**</a:t>
          </a:r>
        </a:p>
        <a:p>
          <a:pPr algn="ctr"/>
          <a:r>
            <a:rPr lang="en-AU" sz="2000" b="1">
              <a:solidFill>
                <a:srgbClr val="FF0000"/>
              </a:solidFill>
            </a:rPr>
            <a:t>** Please note receival start dates now listed below.</a:t>
          </a:r>
          <a:br>
            <a:rPr lang="en-AU" sz="2000" b="1">
              <a:solidFill>
                <a:srgbClr val="FF0000"/>
              </a:solidFill>
            </a:rPr>
          </a:br>
          <a:r>
            <a:rPr lang="en-AU" sz="2000" b="1">
              <a:solidFill>
                <a:srgbClr val="FF0000"/>
              </a:solidFill>
            </a:rPr>
            <a:t>Please assist to have freight delivered as close to cut off as possible due to the ever changing wharf receivals**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106</xdr:row>
      <xdr:rowOff>34639</xdr:rowOff>
    </xdr:from>
    <xdr:to>
      <xdr:col>8</xdr:col>
      <xdr:colOff>813955</xdr:colOff>
      <xdr:row>111</xdr:row>
      <xdr:rowOff>133351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7485689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245139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613117</xdr:colOff>
      <xdr:row>45</xdr:row>
      <xdr:rowOff>171219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821800</xdr:colOff>
      <xdr:row>80</xdr:row>
      <xdr:rowOff>131618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94</xdr:row>
      <xdr:rowOff>182569</xdr:rowOff>
    </xdr:from>
    <xdr:to>
      <xdr:col>7</xdr:col>
      <xdr:colOff>457199</xdr:colOff>
      <xdr:row>104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1776413</xdr:colOff>
      <xdr:row>87</xdr:row>
      <xdr:rowOff>131762</xdr:rowOff>
    </xdr:from>
    <xdr:to>
      <xdr:col>7</xdr:col>
      <xdr:colOff>317356</xdr:colOff>
      <xdr:row>96</xdr:row>
      <xdr:rowOff>117612</xdr:rowOff>
    </xdr:to>
    <xdr:sp macro="" textlink="">
      <xdr:nvSpPr>
        <xdr:cNvPr id="38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3613" y="23487062"/>
          <a:ext cx="4903643" cy="20432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 jcarter@asea360.com.au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JANELLE  jcarini@asea360.com.au</a:t>
          </a:r>
          <a:endParaRPr lang="en-AU" sz="1800">
            <a:solidFill>
              <a:schemeClr val="accent1"/>
            </a:solidFill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WENDY   wthompson@asea360.com.au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849313</xdr:colOff>
      <xdr:row>96</xdr:row>
      <xdr:rowOff>106361</xdr:rowOff>
    </xdr:from>
    <xdr:to>
      <xdr:col>8</xdr:col>
      <xdr:colOff>152400</xdr:colOff>
      <xdr:row>104</xdr:row>
      <xdr:rowOff>104775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306513" y="25519061"/>
          <a:ext cx="6589712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1011555</xdr:colOff>
      <xdr:row>40</xdr:row>
      <xdr:rowOff>172963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131755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121</xdr:row>
      <xdr:rowOff>116371</xdr:rowOff>
    </xdr:from>
    <xdr:to>
      <xdr:col>9</xdr:col>
      <xdr:colOff>969644</xdr:colOff>
      <xdr:row>125</xdr:row>
      <xdr:rowOff>168573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80</xdr:row>
      <xdr:rowOff>34637</xdr:rowOff>
    </xdr:from>
    <xdr:to>
      <xdr:col>8</xdr:col>
      <xdr:colOff>813955</xdr:colOff>
      <xdr:row>85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283410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311633</xdr:colOff>
      <xdr:row>70</xdr:row>
      <xdr:rowOff>128725</xdr:rowOff>
    </xdr:from>
    <xdr:to>
      <xdr:col>6</xdr:col>
      <xdr:colOff>477022</xdr:colOff>
      <xdr:row>77</xdr:row>
      <xdr:rowOff>229168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365720" y="18806008"/>
          <a:ext cx="3735193" cy="172383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>
              <a:solidFill>
                <a:srgbClr val="FF0000"/>
              </a:solidFill>
            </a:rPr>
            <a:t>*** NEW</a:t>
          </a:r>
          <a:r>
            <a:rPr lang="en-AU" sz="1600" b="1" u="sng" baseline="0">
              <a:solidFill>
                <a:srgbClr val="FF0000"/>
              </a:solidFill>
            </a:rPr>
            <a:t> </a:t>
          </a:r>
          <a:r>
            <a:rPr lang="en-AU" sz="1600" b="1" u="sng">
              <a:solidFill>
                <a:srgbClr val="FF0000"/>
              </a:solidFill>
            </a:rPr>
            <a:t>DEPOT</a:t>
          </a:r>
          <a:r>
            <a:rPr lang="en-AU" sz="1600" b="1" u="sng" baseline="0">
              <a:solidFill>
                <a:srgbClr val="FF0000"/>
              </a:solidFill>
            </a:rPr>
            <a:t> ADDRESS ***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473680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62</xdr:row>
      <xdr:rowOff>57150</xdr:rowOff>
    </xdr:from>
    <xdr:to>
      <xdr:col>8</xdr:col>
      <xdr:colOff>133350</xdr:colOff>
      <xdr:row>69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1683283</xdr:colOff>
      <xdr:row>61</xdr:row>
      <xdr:rowOff>216070</xdr:rowOff>
    </xdr:from>
    <xdr:to>
      <xdr:col>7</xdr:col>
      <xdr:colOff>267088</xdr:colOff>
      <xdr:row>71</xdr:row>
      <xdr:rowOff>68331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40483" y="16913395"/>
          <a:ext cx="5241780" cy="2128736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JANELLE   jcarini@asea360.com.au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 jcarter@asea360.com.au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WENDY   wthompson@asea360.com.au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56</xdr:row>
      <xdr:rowOff>155865</xdr:rowOff>
    </xdr:from>
    <xdr:to>
      <xdr:col>5</xdr:col>
      <xdr:colOff>238125</xdr:colOff>
      <xdr:row>60</xdr:row>
      <xdr:rowOff>142875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ACFS: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 4 MARTIN AVENUE, GILLMAN SA 5013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207721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94</xdr:row>
      <xdr:rowOff>114299</xdr:rowOff>
    </xdr:from>
    <xdr:to>
      <xdr:col>9</xdr:col>
      <xdr:colOff>1028699</xdr:colOff>
      <xdr:row>98</xdr:row>
      <xdr:rowOff>129989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135110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98396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199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7030A0"/>
              </a:solidFill>
            </a:rPr>
            <a:t>*** NEW DEPOT</a:t>
          </a:r>
          <a:r>
            <a:rPr lang="en-AU" sz="1800" b="1" u="sng" baseline="0">
              <a:solidFill>
                <a:srgbClr val="7030A0"/>
              </a:solidFill>
            </a:rPr>
            <a:t> DETAILS ***  </a:t>
          </a:r>
          <a:endParaRPr lang="en-AU" sz="1800" b="1" baseline="0">
            <a:solidFill>
              <a:srgbClr val="7030A0"/>
            </a:solidFill>
          </a:endParaRP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21B SHEFFIELD ROAD 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1196340</xdr:colOff>
      <xdr:row>36</xdr:row>
      <xdr:rowOff>172534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67</xdr:row>
      <xdr:rowOff>76200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74403" y="15974003"/>
          <a:ext cx="5165870" cy="199014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JANELLE  jcarini@asea360.com.au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 jcarter@asea360.com.au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WENDY   wthompson@asea360.com.au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V215"/>
  <sheetViews>
    <sheetView showGridLines="0" view="pageBreakPreview" zoomScaleNormal="100" zoomScaleSheetLayoutView="100" workbookViewId="0"/>
  </sheetViews>
  <sheetFormatPr defaultColWidth="8.5703125" defaultRowHeight="18" x14ac:dyDescent="0.25"/>
  <cols>
    <col min="1" max="1" width="7.5703125" style="13" customWidth="1"/>
    <col min="2" max="2" width="27.42578125" style="1" customWidth="1"/>
    <col min="3" max="3" width="12" style="1" customWidth="1"/>
    <col min="4" max="4" width="12.42578125" style="2" customWidth="1"/>
    <col min="5" max="5" width="13.5703125" style="2" customWidth="1"/>
    <col min="6" max="6" width="17.42578125" style="2" customWidth="1"/>
    <col min="7" max="7" width="14.5703125" style="2" customWidth="1"/>
    <col min="8" max="8" width="19.42578125" style="2" customWidth="1"/>
    <col min="9" max="9" width="16.42578125" style="10" customWidth="1"/>
    <col min="10" max="10" width="8.5703125" style="3" customWidth="1"/>
    <col min="11" max="11" width="8.5703125" style="3" hidden="1" customWidth="1"/>
    <col min="12" max="12" width="3.5703125" style="3" hidden="1" customWidth="1"/>
    <col min="13" max="17" width="8.5703125" style="3" hidden="1" customWidth="1"/>
    <col min="18" max="16384" width="8.5703125" style="3"/>
  </cols>
  <sheetData>
    <row r="1" spans="1:17" x14ac:dyDescent="0.25">
      <c r="B1" s="6"/>
      <c r="C1" s="6"/>
      <c r="D1" s="7"/>
      <c r="E1" s="7"/>
      <c r="F1" s="7"/>
      <c r="G1" s="7"/>
      <c r="H1" s="7"/>
    </row>
    <row r="2" spans="1:17" x14ac:dyDescent="0.25">
      <c r="B2" s="6"/>
      <c r="C2" s="6"/>
      <c r="D2" s="7"/>
      <c r="E2" s="7"/>
      <c r="F2" s="7"/>
      <c r="G2" s="7"/>
      <c r="H2" s="7"/>
    </row>
    <row r="3" spans="1:17" x14ac:dyDescent="0.25">
      <c r="B3" s="6"/>
      <c r="C3" s="6"/>
      <c r="D3" s="7"/>
      <c r="E3" s="7"/>
      <c r="F3" s="7"/>
      <c r="G3" s="7"/>
      <c r="H3" s="7"/>
    </row>
    <row r="4" spans="1:17" ht="29.25" customHeight="1" x14ac:dyDescent="0.25">
      <c r="B4" s="6"/>
      <c r="C4" s="6"/>
      <c r="D4" s="7"/>
      <c r="E4" s="7"/>
      <c r="F4" s="7"/>
      <c r="G4" s="7"/>
      <c r="H4" s="7"/>
    </row>
    <row r="5" spans="1:17" s="21" customFormat="1" ht="45" x14ac:dyDescent="0.25">
      <c r="A5" s="183" t="s">
        <v>0</v>
      </c>
      <c r="B5" s="183"/>
      <c r="C5" s="183"/>
      <c r="D5" s="183"/>
      <c r="E5" s="183"/>
      <c r="F5" s="183"/>
      <c r="G5" s="183"/>
      <c r="H5" s="183"/>
    </row>
    <row r="6" spans="1:17" s="21" customFormat="1" ht="45" x14ac:dyDescent="0.25">
      <c r="A6" s="183" t="s">
        <v>1</v>
      </c>
      <c r="B6" s="183"/>
      <c r="C6" s="183"/>
      <c r="D6" s="183"/>
      <c r="E6" s="183"/>
      <c r="F6" s="183"/>
      <c r="G6" s="183"/>
      <c r="H6" s="183"/>
      <c r="Q6"/>
    </row>
    <row r="7" spans="1:17" s="4" customFormat="1" ht="34.5" x14ac:dyDescent="0.25">
      <c r="A7" s="199" t="s">
        <v>137</v>
      </c>
      <c r="B7" s="199"/>
      <c r="C7" s="199"/>
      <c r="D7" s="199"/>
      <c r="E7" s="199"/>
      <c r="F7" s="199"/>
      <c r="G7" s="199"/>
      <c r="H7" s="199"/>
      <c r="I7" s="97"/>
    </row>
    <row r="8" spans="1:17" s="4" customFormat="1" ht="34.5" hidden="1" x14ac:dyDescent="0.25">
      <c r="A8" s="80"/>
      <c r="B8" s="80"/>
      <c r="C8" s="80"/>
      <c r="D8" s="80"/>
      <c r="E8" s="80"/>
      <c r="F8" s="80"/>
      <c r="G8" s="80"/>
      <c r="H8" s="80"/>
      <c r="I8" s="97"/>
    </row>
    <row r="9" spans="1:17" s="4" customFormat="1" ht="32.85" hidden="1" customHeight="1" x14ac:dyDescent="0.45">
      <c r="A9" s="80"/>
      <c r="B9" s="197" t="s">
        <v>76</v>
      </c>
      <c r="C9" s="197"/>
      <c r="D9" s="197"/>
      <c r="E9" s="197"/>
      <c r="F9" s="197"/>
      <c r="G9" s="80"/>
      <c r="H9" s="80"/>
      <c r="I9" s="97"/>
    </row>
    <row r="10" spans="1:17" s="4" customFormat="1" ht="34.5" hidden="1" x14ac:dyDescent="0.25">
      <c r="A10" s="80"/>
      <c r="B10" s="185" t="s">
        <v>3</v>
      </c>
      <c r="C10" s="187" t="s">
        <v>4</v>
      </c>
      <c r="D10" s="189" t="s">
        <v>5</v>
      </c>
      <c r="E10" s="181" t="s">
        <v>6</v>
      </c>
      <c r="F10" s="178" t="s">
        <v>77</v>
      </c>
      <c r="G10" s="80"/>
      <c r="H10" s="80"/>
      <c r="I10" s="97"/>
    </row>
    <row r="11" spans="1:17" s="4" customFormat="1" ht="5.45" hidden="1" customHeight="1" x14ac:dyDescent="0.25">
      <c r="A11" s="80"/>
      <c r="B11" s="186"/>
      <c r="C11" s="188"/>
      <c r="D11" s="190"/>
      <c r="E11" s="182"/>
      <c r="F11" s="179"/>
      <c r="G11" s="80"/>
      <c r="H11" s="80"/>
      <c r="I11" s="97"/>
    </row>
    <row r="12" spans="1:17" s="4" customFormat="1" ht="19.350000000000001" hidden="1" customHeight="1" x14ac:dyDescent="0.3">
      <c r="A12" s="80"/>
      <c r="B12" s="150" t="s">
        <v>60</v>
      </c>
      <c r="C12" s="151" t="s">
        <v>91</v>
      </c>
      <c r="D12" s="152">
        <v>45484</v>
      </c>
      <c r="E12" s="152">
        <v>45491</v>
      </c>
      <c r="F12" s="153">
        <v>45511</v>
      </c>
      <c r="G12" s="80"/>
      <c r="H12" s="80"/>
      <c r="I12" s="97"/>
    </row>
    <row r="13" spans="1:17" s="4" customFormat="1" ht="20.100000000000001" customHeight="1" x14ac:dyDescent="0.25">
      <c r="A13" s="80"/>
      <c r="B13" s="80"/>
      <c r="C13" s="80"/>
      <c r="D13" s="80"/>
      <c r="E13" s="80"/>
      <c r="F13" s="80"/>
      <c r="G13" s="80"/>
      <c r="H13" s="80"/>
      <c r="I13" s="97"/>
    </row>
    <row r="14" spans="1:17" s="4" customFormat="1" ht="18" customHeight="1" x14ac:dyDescent="0.25">
      <c r="A14" s="80"/>
      <c r="B14" s="80"/>
      <c r="C14" s="80"/>
      <c r="D14" s="80"/>
      <c r="E14" s="80"/>
      <c r="F14" s="80"/>
      <c r="G14" s="80"/>
      <c r="H14" s="80"/>
      <c r="I14" s="97"/>
    </row>
    <row r="15" spans="1:17" ht="33" customHeight="1" thickBot="1" x14ac:dyDescent="0.5">
      <c r="B15" s="198" t="s">
        <v>2</v>
      </c>
      <c r="C15" s="198"/>
      <c r="D15" s="198"/>
      <c r="E15" s="198"/>
      <c r="F15" s="198"/>
      <c r="G15" s="197"/>
      <c r="H15" s="11"/>
    </row>
    <row r="16" spans="1:17" ht="12.6" customHeight="1" x14ac:dyDescent="0.25">
      <c r="B16" s="191" t="s">
        <v>3</v>
      </c>
      <c r="C16" s="193" t="s">
        <v>4</v>
      </c>
      <c r="D16" s="195" t="s">
        <v>5</v>
      </c>
      <c r="E16" s="195" t="s">
        <v>6</v>
      </c>
      <c r="F16" s="195" t="s">
        <v>7</v>
      </c>
      <c r="G16" s="201" t="s">
        <v>67</v>
      </c>
      <c r="H16" s="209" t="s">
        <v>73</v>
      </c>
      <c r="I16" s="209" t="s">
        <v>97</v>
      </c>
    </row>
    <row r="17" spans="1:22" ht="25.5" customHeight="1" thickBot="1" x14ac:dyDescent="0.3">
      <c r="A17" s="66"/>
      <c r="B17" s="192"/>
      <c r="C17" s="194"/>
      <c r="D17" s="196"/>
      <c r="E17" s="196"/>
      <c r="F17" s="196"/>
      <c r="G17" s="202"/>
      <c r="H17" s="210"/>
      <c r="I17" s="210"/>
    </row>
    <row r="18" spans="1:22" s="14" customFormat="1" ht="19.5" customHeight="1" x14ac:dyDescent="0.25">
      <c r="A18" s="73"/>
      <c r="B18" s="175" t="s">
        <v>118</v>
      </c>
      <c r="C18" s="176" t="s">
        <v>117</v>
      </c>
      <c r="D18" s="177">
        <v>45490</v>
      </c>
      <c r="E18" s="109">
        <v>45494</v>
      </c>
      <c r="F18" s="109">
        <v>45514</v>
      </c>
      <c r="G18" s="149">
        <f>(E18+28)</f>
        <v>45522</v>
      </c>
      <c r="H18" s="149">
        <f>(E18+30)</f>
        <v>45524</v>
      </c>
      <c r="I18" s="169">
        <f t="shared" ref="I18:I24" si="0">(F18+28)</f>
        <v>45542</v>
      </c>
    </row>
    <row r="19" spans="1:22" s="14" customFormat="1" ht="19.5" customHeight="1" x14ac:dyDescent="0.25">
      <c r="A19" s="73"/>
      <c r="B19" s="107" t="s">
        <v>106</v>
      </c>
      <c r="C19" s="108" t="s">
        <v>99</v>
      </c>
      <c r="D19" s="109">
        <v>45496</v>
      </c>
      <c r="E19" s="109">
        <v>45501</v>
      </c>
      <c r="F19" s="109">
        <v>45518</v>
      </c>
      <c r="G19" s="109">
        <f>(E19+28)</f>
        <v>45529</v>
      </c>
      <c r="H19" s="109">
        <f>(E19+30)</f>
        <v>45531</v>
      </c>
      <c r="I19" s="110">
        <f>(F19+28)</f>
        <v>45546</v>
      </c>
    </row>
    <row r="20" spans="1:22" s="14" customFormat="1" ht="19.5" customHeight="1" x14ac:dyDescent="0.25">
      <c r="A20" s="73"/>
      <c r="B20" s="107" t="s">
        <v>63</v>
      </c>
      <c r="C20" s="108" t="s">
        <v>99</v>
      </c>
      <c r="D20" s="109">
        <v>45503</v>
      </c>
      <c r="E20" s="109">
        <v>45508</v>
      </c>
      <c r="F20" s="109">
        <v>45525</v>
      </c>
      <c r="G20" s="109">
        <f>(E20+28)</f>
        <v>45536</v>
      </c>
      <c r="H20" s="109">
        <f>(E20+30)</f>
        <v>45538</v>
      </c>
      <c r="I20" s="110">
        <f>(F20+28)</f>
        <v>45553</v>
      </c>
      <c r="K20"/>
    </row>
    <row r="21" spans="1:22" s="14" customFormat="1" ht="19.5" customHeight="1" x14ac:dyDescent="0.25">
      <c r="A21" s="73"/>
      <c r="B21" s="107" t="s">
        <v>103</v>
      </c>
      <c r="C21" s="108" t="s">
        <v>104</v>
      </c>
      <c r="D21" s="109">
        <v>45510</v>
      </c>
      <c r="E21" s="109">
        <v>45515</v>
      </c>
      <c r="F21" s="109">
        <v>45532</v>
      </c>
      <c r="G21" s="109">
        <f t="shared" ref="G21:G24" si="1">(E21+28)</f>
        <v>45543</v>
      </c>
      <c r="H21" s="109">
        <f t="shared" ref="H21:H24" si="2">(E21+30)</f>
        <v>45545</v>
      </c>
      <c r="I21" s="110">
        <f t="shared" si="0"/>
        <v>45560</v>
      </c>
    </row>
    <row r="22" spans="1:22" s="14" customFormat="1" ht="19.5" customHeight="1" x14ac:dyDescent="0.25">
      <c r="A22" s="73"/>
      <c r="B22" s="107" t="s">
        <v>65</v>
      </c>
      <c r="C22" s="108" t="s">
        <v>105</v>
      </c>
      <c r="D22" s="109">
        <v>45517</v>
      </c>
      <c r="E22" s="109">
        <v>45522</v>
      </c>
      <c r="F22" s="109">
        <v>45539</v>
      </c>
      <c r="G22" s="109">
        <f>(E22+28)</f>
        <v>45550</v>
      </c>
      <c r="H22" s="109">
        <f t="shared" si="2"/>
        <v>45552</v>
      </c>
      <c r="I22" s="110">
        <f t="shared" si="0"/>
        <v>45567</v>
      </c>
    </row>
    <row r="23" spans="1:22" s="14" customFormat="1" ht="19.5" customHeight="1" x14ac:dyDescent="0.25">
      <c r="A23" s="73"/>
      <c r="B23" s="107" t="s">
        <v>115</v>
      </c>
      <c r="C23" s="108" t="s">
        <v>116</v>
      </c>
      <c r="D23" s="109">
        <v>45524</v>
      </c>
      <c r="E23" s="109">
        <v>45529</v>
      </c>
      <c r="F23" s="109">
        <v>45546</v>
      </c>
      <c r="G23" s="109">
        <f t="shared" si="1"/>
        <v>45557</v>
      </c>
      <c r="H23" s="109">
        <f t="shared" si="2"/>
        <v>45559</v>
      </c>
      <c r="I23" s="110">
        <f t="shared" si="0"/>
        <v>45574</v>
      </c>
      <c r="V23"/>
    </row>
    <row r="24" spans="1:22" s="14" customFormat="1" ht="19.5" customHeight="1" thickBot="1" x14ac:dyDescent="0.3">
      <c r="A24" s="73"/>
      <c r="B24" s="111" t="s">
        <v>64</v>
      </c>
      <c r="C24" s="112" t="s">
        <v>128</v>
      </c>
      <c r="D24" s="113">
        <v>45531</v>
      </c>
      <c r="E24" s="113">
        <v>45536</v>
      </c>
      <c r="F24" s="113">
        <v>45553</v>
      </c>
      <c r="G24" s="113">
        <f t="shared" si="1"/>
        <v>45564</v>
      </c>
      <c r="H24" s="113">
        <f t="shared" si="2"/>
        <v>45566</v>
      </c>
      <c r="I24" s="114">
        <f t="shared" si="0"/>
        <v>45581</v>
      </c>
    </row>
    <row r="25" spans="1:22" s="14" customFormat="1" ht="19.5" hidden="1" customHeight="1" thickBot="1" x14ac:dyDescent="0.3">
      <c r="A25" s="73"/>
      <c r="B25" s="111"/>
      <c r="C25" s="112"/>
      <c r="D25" s="113"/>
      <c r="E25" s="113"/>
      <c r="F25" s="113"/>
      <c r="G25" s="114">
        <f t="shared" ref="G25" si="3">(F25+1)</f>
        <v>1</v>
      </c>
      <c r="H25" s="99"/>
      <c r="I25" s="13"/>
    </row>
    <row r="26" spans="1:22" x14ac:dyDescent="0.2">
      <c r="B26" s="11"/>
      <c r="C26" s="11"/>
      <c r="D26" s="11"/>
      <c r="E26" s="11"/>
      <c r="F26" s="11"/>
      <c r="G26" s="11"/>
      <c r="H26" s="11"/>
    </row>
    <row r="27" spans="1:22" x14ac:dyDescent="0.2">
      <c r="B27" s="11"/>
      <c r="C27" s="11"/>
      <c r="D27" s="11"/>
      <c r="E27" s="11"/>
      <c r="F27" s="11"/>
      <c r="G27" s="11"/>
      <c r="H27" s="11"/>
    </row>
    <row r="28" spans="1:22" ht="31.5" thickBot="1" x14ac:dyDescent="0.5">
      <c r="B28" s="197" t="s">
        <v>8</v>
      </c>
      <c r="C28" s="197"/>
      <c r="D28" s="197"/>
      <c r="E28" s="197"/>
      <c r="F28" s="197"/>
      <c r="G28" s="11"/>
      <c r="H28" s="11"/>
    </row>
    <row r="29" spans="1:22" ht="18" customHeight="1" x14ac:dyDescent="0.25">
      <c r="B29" s="185" t="s">
        <v>3</v>
      </c>
      <c r="C29" s="187" t="s">
        <v>4</v>
      </c>
      <c r="D29" s="189" t="s">
        <v>5</v>
      </c>
      <c r="E29" s="181" t="s">
        <v>6</v>
      </c>
      <c r="F29" s="178" t="s">
        <v>9</v>
      </c>
      <c r="G29" s="180"/>
      <c r="H29" s="200"/>
    </row>
    <row r="30" spans="1:22" ht="18.75" customHeight="1" thickBot="1" x14ac:dyDescent="0.3">
      <c r="B30" s="186"/>
      <c r="C30" s="188"/>
      <c r="D30" s="190"/>
      <c r="E30" s="182"/>
      <c r="F30" s="179"/>
      <c r="G30" s="180"/>
      <c r="H30" s="200"/>
    </row>
    <row r="31" spans="1:22" ht="18.75" customHeight="1" x14ac:dyDescent="0.3">
      <c r="B31" s="26" t="s">
        <v>113</v>
      </c>
      <c r="C31" s="88" t="s">
        <v>114</v>
      </c>
      <c r="D31" s="34">
        <v>45492</v>
      </c>
      <c r="E31" s="34">
        <v>45500</v>
      </c>
      <c r="F31" s="31">
        <v>45516</v>
      </c>
      <c r="G31" s="124"/>
      <c r="H31" s="92"/>
    </row>
    <row r="32" spans="1:22" ht="18.75" customHeight="1" x14ac:dyDescent="0.3">
      <c r="B32" s="26" t="s">
        <v>94</v>
      </c>
      <c r="C32" s="88" t="s">
        <v>119</v>
      </c>
      <c r="D32" s="34">
        <v>45506</v>
      </c>
      <c r="E32" s="34">
        <v>45513</v>
      </c>
      <c r="F32" s="31">
        <v>45529</v>
      </c>
      <c r="G32" s="124"/>
      <c r="H32" s="92"/>
    </row>
    <row r="33" spans="1:9" ht="19.5" customHeight="1" x14ac:dyDescent="0.3">
      <c r="A33" s="77"/>
      <c r="B33" s="26" t="s">
        <v>134</v>
      </c>
      <c r="C33" s="88" t="s">
        <v>135</v>
      </c>
      <c r="D33" s="34">
        <v>45516</v>
      </c>
      <c r="E33" s="34">
        <v>45523</v>
      </c>
      <c r="F33" s="31">
        <v>45538</v>
      </c>
      <c r="G33" s="99"/>
      <c r="H33" s="99"/>
    </row>
    <row r="34" spans="1:9" ht="19.5" customHeight="1" thickBot="1" x14ac:dyDescent="0.35">
      <c r="A34" s="77"/>
      <c r="B34" s="27" t="s">
        <v>113</v>
      </c>
      <c r="C34" s="28" t="s">
        <v>136</v>
      </c>
      <c r="D34" s="29">
        <v>45526</v>
      </c>
      <c r="E34" s="29">
        <v>45533</v>
      </c>
      <c r="F34" s="32">
        <v>45550</v>
      </c>
      <c r="G34" s="99"/>
      <c r="H34" s="99"/>
    </row>
    <row r="35" spans="1:9" x14ac:dyDescent="0.25">
      <c r="B35" s="184"/>
      <c r="C35" s="184"/>
      <c r="D35" s="184"/>
      <c r="E35" s="184"/>
      <c r="F35" s="184"/>
      <c r="G35" s="184"/>
      <c r="H35" s="24"/>
    </row>
    <row r="36" spans="1:9" ht="25.5" customHeight="1" thickBot="1" x14ac:dyDescent="0.5">
      <c r="B36" s="197" t="s">
        <v>10</v>
      </c>
      <c r="C36" s="197"/>
      <c r="D36" s="197"/>
      <c r="E36" s="197"/>
      <c r="F36" s="197"/>
      <c r="G36" s="11"/>
      <c r="H36" s="8"/>
    </row>
    <row r="37" spans="1:9" ht="12.75" customHeight="1" x14ac:dyDescent="0.25">
      <c r="B37" s="185" t="s">
        <v>3</v>
      </c>
      <c r="C37" s="187" t="s">
        <v>4</v>
      </c>
      <c r="D37" s="189" t="s">
        <v>5</v>
      </c>
      <c r="E37" s="181" t="s">
        <v>6</v>
      </c>
      <c r="F37" s="178" t="s">
        <v>11</v>
      </c>
      <c r="G37" s="180"/>
      <c r="H37" s="180"/>
    </row>
    <row r="38" spans="1:9" ht="24.75" customHeight="1" thickBot="1" x14ac:dyDescent="0.3">
      <c r="B38" s="186"/>
      <c r="C38" s="188"/>
      <c r="D38" s="190"/>
      <c r="E38" s="182"/>
      <c r="F38" s="179"/>
      <c r="G38" s="180"/>
      <c r="H38" s="180"/>
    </row>
    <row r="39" spans="1:9" ht="18.75" x14ac:dyDescent="0.3">
      <c r="B39" s="26" t="s">
        <v>120</v>
      </c>
      <c r="C39" s="88" t="s">
        <v>121</v>
      </c>
      <c r="D39" s="34">
        <v>45488</v>
      </c>
      <c r="E39" s="34">
        <v>45493</v>
      </c>
      <c r="F39" s="31">
        <v>45512</v>
      </c>
      <c r="G39" s="99"/>
      <c r="H39" s="99"/>
    </row>
    <row r="40" spans="1:9" ht="18.75" x14ac:dyDescent="0.3">
      <c r="B40" s="26" t="s">
        <v>122</v>
      </c>
      <c r="C40" s="88" t="s">
        <v>123</v>
      </c>
      <c r="D40" s="34">
        <v>45491</v>
      </c>
      <c r="E40" s="34">
        <v>45498</v>
      </c>
      <c r="F40" s="31">
        <v>45519</v>
      </c>
      <c r="G40" s="99"/>
      <c r="H40" s="99"/>
      <c r="I40"/>
    </row>
    <row r="41" spans="1:9" ht="19.5" customHeight="1" thickBot="1" x14ac:dyDescent="0.35">
      <c r="B41" s="27" t="s">
        <v>130</v>
      </c>
      <c r="C41" s="28" t="s">
        <v>131</v>
      </c>
      <c r="D41" s="29">
        <v>45504</v>
      </c>
      <c r="E41" s="29">
        <v>45511</v>
      </c>
      <c r="F41" s="32">
        <v>45533</v>
      </c>
      <c r="G41" s="99"/>
      <c r="H41" s="99"/>
    </row>
    <row r="42" spans="1:9" ht="18" customHeight="1" x14ac:dyDescent="0.3">
      <c r="B42" s="71"/>
      <c r="C42" s="42"/>
      <c r="D42" s="44"/>
      <c r="E42" s="44"/>
      <c r="F42" s="44"/>
      <c r="G42" s="72"/>
      <c r="H42" s="8"/>
    </row>
    <row r="43" spans="1:9" ht="37.5" customHeight="1" thickBot="1" x14ac:dyDescent="0.5">
      <c r="B43" s="197" t="s">
        <v>12</v>
      </c>
      <c r="C43" s="197"/>
      <c r="D43" s="197"/>
      <c r="E43" s="197"/>
      <c r="F43" s="197"/>
      <c r="G43" s="11"/>
      <c r="H43" s="8"/>
    </row>
    <row r="44" spans="1:9" ht="17.25" customHeight="1" x14ac:dyDescent="0.25">
      <c r="B44" s="185" t="s">
        <v>3</v>
      </c>
      <c r="C44" s="187" t="s">
        <v>4</v>
      </c>
      <c r="D44" s="189" t="s">
        <v>5</v>
      </c>
      <c r="E44" s="181" t="s">
        <v>6</v>
      </c>
      <c r="F44" s="178" t="s">
        <v>13</v>
      </c>
      <c r="G44" s="180"/>
      <c r="H44" s="180"/>
    </row>
    <row r="45" spans="1:9" ht="18.75" thickBot="1" x14ac:dyDescent="0.3">
      <c r="B45" s="186"/>
      <c r="C45" s="188"/>
      <c r="D45" s="190"/>
      <c r="E45" s="182"/>
      <c r="F45" s="179"/>
      <c r="G45" s="180"/>
      <c r="H45" s="180"/>
    </row>
    <row r="46" spans="1:9" ht="18.75" x14ac:dyDescent="0.3">
      <c r="B46" s="26" t="str">
        <f t="shared" ref="B46:E50" si="4">B67</f>
        <v>OOCL PANAMA</v>
      </c>
      <c r="C46" s="154" t="str">
        <f t="shared" si="4"/>
        <v>315N</v>
      </c>
      <c r="D46" s="34">
        <f t="shared" si="4"/>
        <v>45489</v>
      </c>
      <c r="E46" s="34">
        <f t="shared" si="4"/>
        <v>45494</v>
      </c>
      <c r="F46" s="31">
        <f>E46+12</f>
        <v>45506</v>
      </c>
      <c r="G46" s="124"/>
      <c r="H46" s="124"/>
    </row>
    <row r="47" spans="1:9" ht="19.350000000000001" customHeight="1" x14ac:dyDescent="0.3">
      <c r="B47" s="26" t="str">
        <f t="shared" si="4"/>
        <v>OOCL CHICAGO</v>
      </c>
      <c r="C47" s="154" t="str">
        <f t="shared" si="4"/>
        <v>102N</v>
      </c>
      <c r="D47" s="34">
        <f t="shared" si="4"/>
        <v>45496</v>
      </c>
      <c r="E47" s="34">
        <f t="shared" si="4"/>
        <v>45504</v>
      </c>
      <c r="F47" s="31">
        <f>E47+12</f>
        <v>45516</v>
      </c>
      <c r="G47" s="99"/>
      <c r="H47" s="99"/>
    </row>
    <row r="48" spans="1:9" ht="19.350000000000001" customHeight="1" x14ac:dyDescent="0.3">
      <c r="B48" s="26" t="str">
        <f t="shared" si="4"/>
        <v>JOGELA</v>
      </c>
      <c r="C48" s="154" t="str">
        <f t="shared" si="4"/>
        <v>196N</v>
      </c>
      <c r="D48" s="34">
        <f t="shared" si="4"/>
        <v>45503</v>
      </c>
      <c r="E48" s="34">
        <f t="shared" si="4"/>
        <v>45508</v>
      </c>
      <c r="F48" s="31">
        <f>E48+12</f>
        <v>45520</v>
      </c>
      <c r="G48" s="99"/>
      <c r="H48" s="99"/>
    </row>
    <row r="49" spans="2:9" ht="19.350000000000001" customHeight="1" x14ac:dyDescent="0.3">
      <c r="B49" s="26" t="str">
        <f t="shared" si="4"/>
        <v>COSCO GENOA</v>
      </c>
      <c r="C49" s="154" t="str">
        <f t="shared" si="4"/>
        <v>084N</v>
      </c>
      <c r="D49" s="34">
        <f t="shared" si="4"/>
        <v>45510</v>
      </c>
      <c r="E49" s="34">
        <f t="shared" si="4"/>
        <v>45519</v>
      </c>
      <c r="F49" s="31">
        <f>E49+12</f>
        <v>45531</v>
      </c>
      <c r="G49" s="99"/>
      <c r="H49" s="99"/>
    </row>
    <row r="50" spans="2:9" ht="19.5" customHeight="1" x14ac:dyDescent="0.3">
      <c r="B50" s="26" t="str">
        <f t="shared" si="4"/>
        <v>KOTA LAMBAI</v>
      </c>
      <c r="C50" s="154" t="str">
        <f t="shared" si="4"/>
        <v>170N</v>
      </c>
      <c r="D50" s="34">
        <f t="shared" si="4"/>
        <v>45524</v>
      </c>
      <c r="E50" s="34">
        <f t="shared" si="4"/>
        <v>45532</v>
      </c>
      <c r="F50" s="31">
        <f>E50+12</f>
        <v>45544</v>
      </c>
      <c r="G50" s="99"/>
      <c r="H50" s="99"/>
    </row>
    <row r="51" spans="2:9" ht="19.5" customHeight="1" thickBot="1" x14ac:dyDescent="0.35">
      <c r="B51" s="27" t="str">
        <f>B72</f>
        <v>OOCL CHICAGO</v>
      </c>
      <c r="C51" s="155" t="str">
        <f t="shared" ref="C51" si="5">C72</f>
        <v>103N</v>
      </c>
      <c r="D51" s="29">
        <f>D72</f>
        <v>45531</v>
      </c>
      <c r="E51" s="29">
        <f>E72</f>
        <v>45536</v>
      </c>
      <c r="F51" s="32">
        <f t="shared" ref="F51" si="6">E51+12</f>
        <v>45548</v>
      </c>
      <c r="G51" s="99" t="s">
        <v>78</v>
      </c>
      <c r="H51" s="99"/>
    </row>
    <row r="52" spans="2:9" ht="19.5" customHeight="1" x14ac:dyDescent="0.25">
      <c r="B52" s="99"/>
      <c r="C52" s="99"/>
      <c r="D52" s="10"/>
      <c r="E52" s="3"/>
      <c r="F52" s="3"/>
      <c r="G52" s="3"/>
      <c r="H52" s="3"/>
      <c r="I52" s="3"/>
    </row>
    <row r="53" spans="2:9" ht="19.5" customHeight="1" x14ac:dyDescent="0.3">
      <c r="B53" s="36"/>
      <c r="C53" s="37"/>
      <c r="D53" s="25"/>
      <c r="E53" s="25"/>
      <c r="F53" s="25"/>
      <c r="G53" s="99"/>
      <c r="H53" s="99"/>
    </row>
    <row r="54" spans="2:9" ht="18.75" x14ac:dyDescent="0.3">
      <c r="B54" s="36"/>
      <c r="C54" s="37"/>
      <c r="D54" s="25"/>
      <c r="E54" s="25"/>
      <c r="F54" s="25"/>
      <c r="G54" s="25"/>
      <c r="H54" s="8"/>
    </row>
    <row r="55" spans="2:9" ht="18.75" x14ac:dyDescent="0.3">
      <c r="B55" s="36"/>
      <c r="C55" s="37"/>
      <c r="D55" s="25"/>
      <c r="E55" s="25"/>
      <c r="F55" s="25"/>
      <c r="G55" s="25"/>
      <c r="H55" s="8"/>
    </row>
    <row r="56" spans="2:9" ht="18.75" x14ac:dyDescent="0.3">
      <c r="B56" s="36"/>
      <c r="C56" s="37"/>
      <c r="D56" s="25"/>
      <c r="E56" s="25"/>
      <c r="F56" s="25"/>
      <c r="G56" s="25"/>
      <c r="H56" s="8"/>
    </row>
    <row r="57" spans="2:9" ht="18.75" x14ac:dyDescent="0.3">
      <c r="B57" s="36"/>
      <c r="C57" s="37"/>
      <c r="D57" s="25"/>
      <c r="E57" s="25"/>
      <c r="F57" s="25"/>
      <c r="G57" s="25"/>
      <c r="H57" s="8"/>
    </row>
    <row r="58" spans="2:9" ht="18.75" x14ac:dyDescent="0.3">
      <c r="B58" s="36"/>
      <c r="C58" s="37"/>
      <c r="D58" s="25"/>
      <c r="E58" s="25"/>
      <c r="F58" s="25"/>
      <c r="G58" s="25"/>
      <c r="H58" s="8"/>
    </row>
    <row r="59" spans="2:9" ht="18.75" x14ac:dyDescent="0.3">
      <c r="B59" s="36"/>
      <c r="C59" s="37"/>
      <c r="D59" s="25"/>
      <c r="E59" s="25"/>
      <c r="F59" s="25"/>
      <c r="G59" s="25"/>
      <c r="H59" s="8"/>
    </row>
    <row r="60" spans="2:9" ht="18.75" x14ac:dyDescent="0.3">
      <c r="B60" s="36"/>
      <c r="C60" s="37"/>
      <c r="D60" s="25"/>
      <c r="E60" s="25"/>
      <c r="F60" s="25"/>
      <c r="G60" s="25"/>
      <c r="H60" s="8"/>
    </row>
    <row r="61" spans="2:9" ht="18.75" x14ac:dyDescent="0.3">
      <c r="B61" s="36"/>
      <c r="C61" s="37"/>
      <c r="D61" s="25"/>
      <c r="E61" s="25"/>
      <c r="F61" s="25"/>
    </row>
    <row r="62" spans="2:9" ht="18.75" x14ac:dyDescent="0.3">
      <c r="B62" s="36"/>
      <c r="C62" s="37"/>
      <c r="D62" s="25"/>
      <c r="E62" s="25"/>
      <c r="F62" s="25"/>
      <c r="G62" s="25"/>
      <c r="H62" s="8"/>
    </row>
    <row r="63" spans="2:9" x14ac:dyDescent="0.25">
      <c r="B63" s="184"/>
      <c r="C63" s="184"/>
      <c r="D63" s="184"/>
      <c r="E63" s="184"/>
      <c r="F63" s="184"/>
      <c r="G63" s="184"/>
      <c r="H63" s="8"/>
    </row>
    <row r="64" spans="2:9" ht="25.5" customHeight="1" thickBot="1" x14ac:dyDescent="0.5">
      <c r="B64" s="197" t="s">
        <v>14</v>
      </c>
      <c r="C64" s="197"/>
      <c r="D64" s="197"/>
      <c r="E64" s="197"/>
      <c r="F64" s="197"/>
      <c r="G64" s="197"/>
      <c r="H64" s="11"/>
    </row>
    <row r="65" spans="1:9" ht="18.75" customHeight="1" x14ac:dyDescent="0.25">
      <c r="B65" s="185" t="s">
        <v>3</v>
      </c>
      <c r="C65" s="187" t="s">
        <v>4</v>
      </c>
      <c r="D65" s="189" t="s">
        <v>5</v>
      </c>
      <c r="E65" s="181" t="s">
        <v>6</v>
      </c>
      <c r="F65" s="181" t="s">
        <v>15</v>
      </c>
      <c r="G65" s="178" t="s">
        <v>16</v>
      </c>
      <c r="H65" s="178" t="s">
        <v>17</v>
      </c>
      <c r="I65" s="178" t="s">
        <v>18</v>
      </c>
    </row>
    <row r="66" spans="1:9" ht="18.75" customHeight="1" thickBot="1" x14ac:dyDescent="0.3">
      <c r="B66" s="186"/>
      <c r="C66" s="188"/>
      <c r="D66" s="190"/>
      <c r="E66" s="182"/>
      <c r="F66" s="182"/>
      <c r="G66" s="179"/>
      <c r="H66" s="179"/>
      <c r="I66" s="179"/>
    </row>
    <row r="67" spans="1:9" ht="18.75" x14ac:dyDescent="0.3">
      <c r="A67" s="74"/>
      <c r="B67" s="26" t="s">
        <v>84</v>
      </c>
      <c r="C67" s="154" t="s">
        <v>89</v>
      </c>
      <c r="D67" s="34">
        <v>45489</v>
      </c>
      <c r="E67" s="34">
        <v>45494</v>
      </c>
      <c r="F67" s="34">
        <v>45506</v>
      </c>
      <c r="G67" s="34">
        <f t="shared" ref="G67:G72" si="7">E67+26</f>
        <v>45520</v>
      </c>
      <c r="H67" s="68">
        <f>E67+26</f>
        <v>45520</v>
      </c>
      <c r="I67" s="31">
        <f>E67+26</f>
        <v>45520</v>
      </c>
    </row>
    <row r="68" spans="1:9" ht="19.5" customHeight="1" x14ac:dyDescent="0.3">
      <c r="A68" s="74"/>
      <c r="B68" s="26" t="s">
        <v>57</v>
      </c>
      <c r="C68" s="154" t="s">
        <v>100</v>
      </c>
      <c r="D68" s="34">
        <v>45496</v>
      </c>
      <c r="E68" s="34">
        <v>45504</v>
      </c>
      <c r="F68" s="34">
        <v>45516</v>
      </c>
      <c r="G68" s="34">
        <f t="shared" si="7"/>
        <v>45530</v>
      </c>
      <c r="H68" s="34">
        <f>E68+26</f>
        <v>45530</v>
      </c>
      <c r="I68" s="31">
        <f t="shared" ref="I68:I72" si="8">E68+26</f>
        <v>45530</v>
      </c>
    </row>
    <row r="69" spans="1:9" ht="19.5" customHeight="1" x14ac:dyDescent="0.3">
      <c r="A69" s="74"/>
      <c r="B69" s="26" t="s">
        <v>101</v>
      </c>
      <c r="C69" s="154" t="s">
        <v>102</v>
      </c>
      <c r="D69" s="34">
        <v>45503</v>
      </c>
      <c r="E69" s="34">
        <v>45508</v>
      </c>
      <c r="F69" s="34">
        <v>45522</v>
      </c>
      <c r="G69" s="34">
        <f>E69+26</f>
        <v>45534</v>
      </c>
      <c r="H69" s="34">
        <f t="shared" ref="H69:H72" si="9">E69+26</f>
        <v>45534</v>
      </c>
      <c r="I69" s="31">
        <f t="shared" si="8"/>
        <v>45534</v>
      </c>
    </row>
    <row r="70" spans="1:9" ht="19.5" customHeight="1" x14ac:dyDescent="0.3">
      <c r="A70" s="74"/>
      <c r="B70" s="26" t="s">
        <v>59</v>
      </c>
      <c r="C70" s="154" t="s">
        <v>117</v>
      </c>
      <c r="D70" s="34">
        <v>45510</v>
      </c>
      <c r="E70" s="34">
        <v>45519</v>
      </c>
      <c r="F70" s="34">
        <v>45533</v>
      </c>
      <c r="G70" s="34">
        <f t="shared" si="7"/>
        <v>45545</v>
      </c>
      <c r="H70" s="34">
        <f t="shared" si="9"/>
        <v>45545</v>
      </c>
      <c r="I70" s="31">
        <f t="shared" si="8"/>
        <v>45545</v>
      </c>
    </row>
    <row r="71" spans="1:9" ht="19.5" customHeight="1" x14ac:dyDescent="0.3">
      <c r="A71" s="74"/>
      <c r="B71" s="26" t="s">
        <v>61</v>
      </c>
      <c r="C71" s="154" t="s">
        <v>124</v>
      </c>
      <c r="D71" s="34">
        <v>45524</v>
      </c>
      <c r="E71" s="34">
        <v>45532</v>
      </c>
      <c r="F71" s="34">
        <v>45545</v>
      </c>
      <c r="G71" s="34">
        <f t="shared" si="7"/>
        <v>45558</v>
      </c>
      <c r="H71" s="34">
        <f t="shared" si="9"/>
        <v>45558</v>
      </c>
      <c r="I71" s="31">
        <f t="shared" si="8"/>
        <v>45558</v>
      </c>
    </row>
    <row r="72" spans="1:9" ht="19.5" customHeight="1" thickBot="1" x14ac:dyDescent="0.35">
      <c r="A72" s="74"/>
      <c r="B72" s="27" t="s">
        <v>57</v>
      </c>
      <c r="C72" s="155" t="s">
        <v>129</v>
      </c>
      <c r="D72" s="29">
        <v>45531</v>
      </c>
      <c r="E72" s="29">
        <v>45536</v>
      </c>
      <c r="F72" s="29">
        <v>45550</v>
      </c>
      <c r="G72" s="29">
        <f t="shared" si="7"/>
        <v>45562</v>
      </c>
      <c r="H72" s="29">
        <f t="shared" si="9"/>
        <v>45562</v>
      </c>
      <c r="I72" s="32">
        <f t="shared" si="8"/>
        <v>45562</v>
      </c>
    </row>
    <row r="73" spans="1:9" ht="18" customHeight="1" x14ac:dyDescent="0.3">
      <c r="B73" s="36"/>
      <c r="C73" s="37"/>
      <c r="D73" s="25"/>
      <c r="E73" s="25"/>
      <c r="F73" s="25"/>
      <c r="G73" s="30"/>
      <c r="H73" s="35"/>
    </row>
    <row r="74" spans="1:9" ht="25.5" customHeight="1" thickBot="1" x14ac:dyDescent="0.5">
      <c r="B74" s="197" t="s">
        <v>74</v>
      </c>
      <c r="C74" s="197"/>
      <c r="D74" s="197"/>
      <c r="E74" s="197"/>
      <c r="F74" s="197"/>
      <c r="G74" s="197"/>
      <c r="H74" s="197"/>
    </row>
    <row r="75" spans="1:9" ht="18" customHeight="1" x14ac:dyDescent="0.25">
      <c r="B75" s="185" t="s">
        <v>3</v>
      </c>
      <c r="C75" s="187" t="s">
        <v>4</v>
      </c>
      <c r="D75" s="189" t="s">
        <v>5</v>
      </c>
      <c r="E75" s="181" t="s">
        <v>6</v>
      </c>
      <c r="F75" s="181" t="s">
        <v>15</v>
      </c>
      <c r="G75" s="178" t="s">
        <v>19</v>
      </c>
      <c r="H75" s="178" t="s">
        <v>68</v>
      </c>
      <c r="I75" s="178" t="s">
        <v>69</v>
      </c>
    </row>
    <row r="76" spans="1:9" ht="18" customHeight="1" thickBot="1" x14ac:dyDescent="0.3">
      <c r="B76" s="186"/>
      <c r="C76" s="188"/>
      <c r="D76" s="190"/>
      <c r="E76" s="182"/>
      <c r="F76" s="182"/>
      <c r="G76" s="179"/>
      <c r="H76" s="179"/>
      <c r="I76" s="179"/>
    </row>
    <row r="77" spans="1:9" ht="19.5" customHeight="1" x14ac:dyDescent="0.3">
      <c r="A77" s="67"/>
      <c r="B77" s="26" t="str">
        <f t="shared" ref="B77:B81" si="10">B67</f>
        <v>OOCL PANAMA</v>
      </c>
      <c r="C77" s="88" t="str">
        <f t="shared" ref="C77:F80" si="11">C67</f>
        <v>315N</v>
      </c>
      <c r="D77" s="34">
        <f t="shared" ref="D77:E81" si="12">D67</f>
        <v>45489</v>
      </c>
      <c r="E77" s="34">
        <f t="shared" si="12"/>
        <v>45494</v>
      </c>
      <c r="F77" s="34">
        <f t="shared" si="11"/>
        <v>45506</v>
      </c>
      <c r="G77" s="34">
        <f>E77+32</f>
        <v>45526</v>
      </c>
      <c r="H77" s="68">
        <f>E77+28</f>
        <v>45522</v>
      </c>
      <c r="I77" s="31">
        <f>F77+28</f>
        <v>45534</v>
      </c>
    </row>
    <row r="78" spans="1:9" ht="19.5" customHeight="1" x14ac:dyDescent="0.3">
      <c r="A78" s="67"/>
      <c r="B78" s="26" t="str">
        <f t="shared" si="10"/>
        <v>OOCL CHICAGO</v>
      </c>
      <c r="C78" s="154" t="str">
        <f t="shared" si="11"/>
        <v>102N</v>
      </c>
      <c r="D78" s="34">
        <f t="shared" si="12"/>
        <v>45496</v>
      </c>
      <c r="E78" s="34">
        <f t="shared" si="12"/>
        <v>45504</v>
      </c>
      <c r="F78" s="34">
        <f t="shared" si="11"/>
        <v>45516</v>
      </c>
      <c r="G78" s="34">
        <f>E78+32</f>
        <v>45536</v>
      </c>
      <c r="H78" s="34">
        <f t="shared" ref="H78:H82" si="13">E78+28</f>
        <v>45532</v>
      </c>
      <c r="I78" s="31">
        <f>F78+28</f>
        <v>45544</v>
      </c>
    </row>
    <row r="79" spans="1:9" ht="19.5" customHeight="1" x14ac:dyDescent="0.3">
      <c r="A79" s="67"/>
      <c r="B79" s="26" t="str">
        <f t="shared" si="10"/>
        <v>JOGELA</v>
      </c>
      <c r="C79" s="154" t="str">
        <f t="shared" si="11"/>
        <v>196N</v>
      </c>
      <c r="D79" s="34">
        <f t="shared" si="12"/>
        <v>45503</v>
      </c>
      <c r="E79" s="34">
        <f t="shared" si="12"/>
        <v>45508</v>
      </c>
      <c r="F79" s="34">
        <f t="shared" si="11"/>
        <v>45522</v>
      </c>
      <c r="G79" s="34">
        <f t="shared" ref="G79:G82" si="14">E79+32</f>
        <v>45540</v>
      </c>
      <c r="H79" s="34">
        <f t="shared" si="13"/>
        <v>45536</v>
      </c>
      <c r="I79" s="31">
        <f t="shared" ref="I79:I82" si="15">F79+28</f>
        <v>45550</v>
      </c>
    </row>
    <row r="80" spans="1:9" ht="19.5" customHeight="1" x14ac:dyDescent="0.3">
      <c r="A80" s="67"/>
      <c r="B80" s="26" t="str">
        <f t="shared" si="10"/>
        <v>COSCO GENOA</v>
      </c>
      <c r="C80" s="154" t="str">
        <f>C70</f>
        <v>084N</v>
      </c>
      <c r="D80" s="34">
        <f t="shared" si="12"/>
        <v>45510</v>
      </c>
      <c r="E80" s="34">
        <f t="shared" si="12"/>
        <v>45519</v>
      </c>
      <c r="F80" s="34">
        <f t="shared" si="11"/>
        <v>45533</v>
      </c>
      <c r="G80" s="34">
        <f t="shared" si="14"/>
        <v>45551</v>
      </c>
      <c r="H80" s="34">
        <f t="shared" si="13"/>
        <v>45547</v>
      </c>
      <c r="I80" s="31">
        <f t="shared" si="15"/>
        <v>45561</v>
      </c>
    </row>
    <row r="81" spans="1:9" ht="19.5" customHeight="1" x14ac:dyDescent="0.3">
      <c r="B81" s="26" t="str">
        <f t="shared" si="10"/>
        <v>KOTA LAMBAI</v>
      </c>
      <c r="C81" s="154" t="str">
        <f>C71</f>
        <v>170N</v>
      </c>
      <c r="D81" s="34">
        <f t="shared" si="12"/>
        <v>45524</v>
      </c>
      <c r="E81" s="34">
        <f t="shared" si="12"/>
        <v>45532</v>
      </c>
      <c r="F81" s="34">
        <v>45424</v>
      </c>
      <c r="G81" s="34">
        <f t="shared" si="14"/>
        <v>45564</v>
      </c>
      <c r="H81" s="34">
        <f t="shared" si="13"/>
        <v>45560</v>
      </c>
      <c r="I81" s="31">
        <f t="shared" si="15"/>
        <v>45452</v>
      </c>
    </row>
    <row r="82" spans="1:9" ht="19.5" customHeight="1" thickBot="1" x14ac:dyDescent="0.35">
      <c r="B82" s="27" t="s">
        <v>59</v>
      </c>
      <c r="C82" s="155" t="s">
        <v>112</v>
      </c>
      <c r="D82" s="29">
        <v>45510</v>
      </c>
      <c r="E82" s="29">
        <v>45515</v>
      </c>
      <c r="F82" s="29">
        <v>45529</v>
      </c>
      <c r="G82" s="29">
        <f t="shared" si="14"/>
        <v>45547</v>
      </c>
      <c r="H82" s="29">
        <f t="shared" si="13"/>
        <v>45543</v>
      </c>
      <c r="I82" s="32">
        <f t="shared" si="15"/>
        <v>45557</v>
      </c>
    </row>
    <row r="83" spans="1:9" ht="18" customHeight="1" x14ac:dyDescent="0.3">
      <c r="B83" s="41"/>
      <c r="C83" s="42"/>
      <c r="D83" s="43"/>
      <c r="E83" s="44"/>
      <c r="F83" s="44"/>
      <c r="G83" s="44"/>
      <c r="H83" s="44"/>
    </row>
    <row r="84" spans="1:9" ht="25.5" customHeight="1" thickBot="1" x14ac:dyDescent="0.5">
      <c r="B84" s="197" t="s">
        <v>20</v>
      </c>
      <c r="C84" s="197"/>
      <c r="D84" s="197"/>
      <c r="E84" s="197"/>
      <c r="F84" s="197"/>
      <c r="G84" s="197"/>
      <c r="H84" s="197"/>
    </row>
    <row r="85" spans="1:9" ht="18" customHeight="1" x14ac:dyDescent="0.25">
      <c r="B85" s="185" t="s">
        <v>3</v>
      </c>
      <c r="C85" s="187" t="s">
        <v>4</v>
      </c>
      <c r="D85" s="189" t="s">
        <v>5</v>
      </c>
      <c r="E85" s="181" t="s">
        <v>6</v>
      </c>
      <c r="F85" s="181" t="s">
        <v>15</v>
      </c>
      <c r="G85" s="204" t="s">
        <v>72</v>
      </c>
      <c r="H85" s="178" t="s">
        <v>71</v>
      </c>
      <c r="I85" s="178" t="s">
        <v>23</v>
      </c>
    </row>
    <row r="86" spans="1:9" ht="18" customHeight="1" thickBot="1" x14ac:dyDescent="0.3">
      <c r="B86" s="186"/>
      <c r="C86" s="188"/>
      <c r="D86" s="190"/>
      <c r="E86" s="182"/>
      <c r="F86" s="182"/>
      <c r="G86" s="205"/>
      <c r="H86" s="179"/>
      <c r="I86" s="179"/>
    </row>
    <row r="87" spans="1:9" ht="19.5" customHeight="1" x14ac:dyDescent="0.3">
      <c r="A87" s="67"/>
      <c r="B87" s="26" t="str">
        <f t="shared" ref="B87:F92" si="16">B67</f>
        <v>OOCL PANAMA</v>
      </c>
      <c r="C87" s="154" t="str">
        <f t="shared" ref="C87:E89" si="17">C67</f>
        <v>315N</v>
      </c>
      <c r="D87" s="34">
        <f t="shared" si="17"/>
        <v>45489</v>
      </c>
      <c r="E87" s="34">
        <f t="shared" si="17"/>
        <v>45494</v>
      </c>
      <c r="F87" s="34">
        <f t="shared" si="16"/>
        <v>45506</v>
      </c>
      <c r="G87" s="34">
        <f>E87+48</f>
        <v>45542</v>
      </c>
      <c r="H87" s="68">
        <f>E87+48</f>
        <v>45542</v>
      </c>
      <c r="I87" s="31">
        <f t="shared" ref="I87:I92" si="18">F87+45</f>
        <v>45551</v>
      </c>
    </row>
    <row r="88" spans="1:9" ht="19.5" customHeight="1" x14ac:dyDescent="0.3">
      <c r="A88" s="67"/>
      <c r="B88" s="26" t="str">
        <f t="shared" si="16"/>
        <v>OOCL CHICAGO</v>
      </c>
      <c r="C88" s="154" t="str">
        <f t="shared" si="17"/>
        <v>102N</v>
      </c>
      <c r="D88" s="34">
        <f t="shared" si="17"/>
        <v>45496</v>
      </c>
      <c r="E88" s="34">
        <f t="shared" si="17"/>
        <v>45504</v>
      </c>
      <c r="F88" s="34">
        <f t="shared" si="16"/>
        <v>45516</v>
      </c>
      <c r="G88" s="34">
        <f t="shared" ref="G88:G92" si="19">E88+48</f>
        <v>45552</v>
      </c>
      <c r="H88" s="34">
        <f t="shared" ref="H88:H92" si="20">E88+48</f>
        <v>45552</v>
      </c>
      <c r="I88" s="31">
        <f t="shared" si="18"/>
        <v>45561</v>
      </c>
    </row>
    <row r="89" spans="1:9" ht="19.5" customHeight="1" x14ac:dyDescent="0.3">
      <c r="A89" s="67"/>
      <c r="B89" s="26" t="str">
        <f t="shared" si="16"/>
        <v>JOGELA</v>
      </c>
      <c r="C89" s="154" t="str">
        <f t="shared" si="17"/>
        <v>196N</v>
      </c>
      <c r="D89" s="34">
        <f t="shared" si="17"/>
        <v>45503</v>
      </c>
      <c r="E89" s="34">
        <f t="shared" si="17"/>
        <v>45508</v>
      </c>
      <c r="F89" s="34">
        <f t="shared" si="16"/>
        <v>45522</v>
      </c>
      <c r="G89" s="34">
        <f t="shared" si="19"/>
        <v>45556</v>
      </c>
      <c r="H89" s="34">
        <f t="shared" si="20"/>
        <v>45556</v>
      </c>
      <c r="I89" s="31">
        <f t="shared" si="18"/>
        <v>45567</v>
      </c>
    </row>
    <row r="90" spans="1:9" ht="19.5" customHeight="1" x14ac:dyDescent="0.3">
      <c r="A90" s="67"/>
      <c r="B90" s="26" t="str">
        <f t="shared" si="16"/>
        <v>COSCO GENOA</v>
      </c>
      <c r="C90" s="88" t="str">
        <f t="shared" si="16"/>
        <v>084N</v>
      </c>
      <c r="D90" s="34">
        <f t="shared" ref="D90:E92" si="21">D70</f>
        <v>45510</v>
      </c>
      <c r="E90" s="34">
        <f t="shared" si="21"/>
        <v>45519</v>
      </c>
      <c r="F90" s="34">
        <f t="shared" si="16"/>
        <v>45533</v>
      </c>
      <c r="G90" s="34">
        <f t="shared" si="19"/>
        <v>45567</v>
      </c>
      <c r="H90" s="34">
        <f t="shared" si="20"/>
        <v>45567</v>
      </c>
      <c r="I90" s="31">
        <f t="shared" si="18"/>
        <v>45578</v>
      </c>
    </row>
    <row r="91" spans="1:9" ht="19.5" customHeight="1" x14ac:dyDescent="0.3">
      <c r="A91" s="67"/>
      <c r="B91" s="26" t="str">
        <f t="shared" si="16"/>
        <v>KOTA LAMBAI</v>
      </c>
      <c r="C91" s="88" t="str">
        <f t="shared" si="16"/>
        <v>170N</v>
      </c>
      <c r="D91" s="34">
        <f t="shared" si="21"/>
        <v>45524</v>
      </c>
      <c r="E91" s="34">
        <f t="shared" si="21"/>
        <v>45532</v>
      </c>
      <c r="F91" s="34">
        <f t="shared" si="16"/>
        <v>45545</v>
      </c>
      <c r="G91" s="34">
        <f t="shared" si="19"/>
        <v>45580</v>
      </c>
      <c r="H91" s="34">
        <f t="shared" si="20"/>
        <v>45580</v>
      </c>
      <c r="I91" s="31">
        <f t="shared" si="18"/>
        <v>45590</v>
      </c>
    </row>
    <row r="92" spans="1:9" ht="19.5" customHeight="1" thickBot="1" x14ac:dyDescent="0.35">
      <c r="A92" s="67"/>
      <c r="B92" s="27" t="str">
        <f>B72</f>
        <v>OOCL CHICAGO</v>
      </c>
      <c r="C92" s="28" t="str">
        <f t="shared" si="16"/>
        <v>103N</v>
      </c>
      <c r="D92" s="29">
        <f t="shared" si="21"/>
        <v>45531</v>
      </c>
      <c r="E92" s="29">
        <f t="shared" si="21"/>
        <v>45536</v>
      </c>
      <c r="F92" s="29">
        <f t="shared" si="16"/>
        <v>45550</v>
      </c>
      <c r="G92" s="29">
        <f t="shared" si="19"/>
        <v>45584</v>
      </c>
      <c r="H92" s="29">
        <f t="shared" si="20"/>
        <v>45584</v>
      </c>
      <c r="I92" s="32">
        <f t="shared" si="18"/>
        <v>45595</v>
      </c>
    </row>
    <row r="93" spans="1:9" ht="38.25" customHeight="1" thickBot="1" x14ac:dyDescent="0.5">
      <c r="B93" s="206" t="s">
        <v>24</v>
      </c>
      <c r="C93" s="206"/>
      <c r="D93" s="206"/>
      <c r="E93" s="206"/>
      <c r="F93" s="206"/>
      <c r="G93" s="206"/>
      <c r="H93" s="206"/>
    </row>
    <row r="94" spans="1:9" ht="20.25" customHeight="1" x14ac:dyDescent="0.25">
      <c r="B94" s="185" t="s">
        <v>3</v>
      </c>
      <c r="C94" s="187" t="s">
        <v>4</v>
      </c>
      <c r="D94" s="189" t="s">
        <v>5</v>
      </c>
      <c r="E94" s="181" t="s">
        <v>6</v>
      </c>
      <c r="F94" s="181" t="s">
        <v>15</v>
      </c>
      <c r="G94" s="178" t="s">
        <v>25</v>
      </c>
      <c r="H94" s="207" t="s">
        <v>26</v>
      </c>
      <c r="I94" s="213" t="s">
        <v>70</v>
      </c>
    </row>
    <row r="95" spans="1:9" ht="20.100000000000001" customHeight="1" thickBot="1" x14ac:dyDescent="0.3">
      <c r="B95" s="186"/>
      <c r="C95" s="188"/>
      <c r="D95" s="190"/>
      <c r="E95" s="182"/>
      <c r="F95" s="182"/>
      <c r="G95" s="179"/>
      <c r="H95" s="208"/>
      <c r="I95" s="214"/>
    </row>
    <row r="96" spans="1:9" ht="19.5" customHeight="1" x14ac:dyDescent="0.3">
      <c r="A96" s="67"/>
      <c r="B96" s="26" t="str">
        <f t="shared" ref="B96:F101" si="22">B67</f>
        <v>OOCL PANAMA</v>
      </c>
      <c r="C96" s="154" t="str">
        <f t="shared" ref="C96:E97" si="23">C67</f>
        <v>315N</v>
      </c>
      <c r="D96" s="34">
        <f t="shared" si="23"/>
        <v>45489</v>
      </c>
      <c r="E96" s="34">
        <f t="shared" si="23"/>
        <v>45494</v>
      </c>
      <c r="F96" s="34">
        <f t="shared" si="22"/>
        <v>45506</v>
      </c>
      <c r="G96" s="34">
        <f>E96+42</f>
        <v>45536</v>
      </c>
      <c r="H96" s="68">
        <f t="shared" ref="H96:H101" si="24">E96+51</f>
        <v>45545</v>
      </c>
      <c r="I96" s="31">
        <f>E96+51</f>
        <v>45545</v>
      </c>
    </row>
    <row r="97" spans="1:9" ht="19.5" customHeight="1" x14ac:dyDescent="0.3">
      <c r="A97" s="67"/>
      <c r="B97" s="26" t="str">
        <f t="shared" si="22"/>
        <v>OOCL CHICAGO</v>
      </c>
      <c r="C97" s="154" t="str">
        <f t="shared" si="23"/>
        <v>102N</v>
      </c>
      <c r="D97" s="34">
        <f t="shared" si="23"/>
        <v>45496</v>
      </c>
      <c r="E97" s="34">
        <f t="shared" si="23"/>
        <v>45504</v>
      </c>
      <c r="F97" s="34">
        <f t="shared" si="22"/>
        <v>45516</v>
      </c>
      <c r="G97" s="34">
        <f t="shared" ref="G97:G101" si="25">E97+42</f>
        <v>45546</v>
      </c>
      <c r="H97" s="34">
        <f t="shared" si="24"/>
        <v>45555</v>
      </c>
      <c r="I97" s="31">
        <f>E97+51</f>
        <v>45555</v>
      </c>
    </row>
    <row r="98" spans="1:9" ht="19.5" customHeight="1" x14ac:dyDescent="0.3">
      <c r="A98" s="67"/>
      <c r="B98" s="26" t="str">
        <f t="shared" si="22"/>
        <v>JOGELA</v>
      </c>
      <c r="C98" s="88" t="str">
        <f t="shared" si="22"/>
        <v>196N</v>
      </c>
      <c r="D98" s="34">
        <f>D69</f>
        <v>45503</v>
      </c>
      <c r="E98" s="34">
        <f>E69</f>
        <v>45508</v>
      </c>
      <c r="F98" s="34">
        <f>F69</f>
        <v>45522</v>
      </c>
      <c r="G98" s="34">
        <f t="shared" si="25"/>
        <v>45550</v>
      </c>
      <c r="H98" s="34">
        <f t="shared" si="24"/>
        <v>45559</v>
      </c>
      <c r="I98" s="31">
        <f>E98+51</f>
        <v>45559</v>
      </c>
    </row>
    <row r="99" spans="1:9" ht="19.5" customHeight="1" x14ac:dyDescent="0.3">
      <c r="A99" s="67"/>
      <c r="B99" s="26" t="str">
        <f t="shared" si="22"/>
        <v>COSCO GENOA</v>
      </c>
      <c r="C99" s="88" t="str">
        <f t="shared" si="22"/>
        <v>084N</v>
      </c>
      <c r="D99" s="34">
        <f t="shared" ref="D99:E101" si="26">D70</f>
        <v>45510</v>
      </c>
      <c r="E99" s="34">
        <f t="shared" si="26"/>
        <v>45519</v>
      </c>
      <c r="F99" s="34">
        <f t="shared" si="22"/>
        <v>45533</v>
      </c>
      <c r="G99" s="34">
        <f t="shared" si="25"/>
        <v>45561</v>
      </c>
      <c r="H99" s="34">
        <f t="shared" si="24"/>
        <v>45570</v>
      </c>
      <c r="I99" s="31">
        <f t="shared" ref="I99:I101" si="27">E99+51</f>
        <v>45570</v>
      </c>
    </row>
    <row r="100" spans="1:9" ht="19.5" customHeight="1" x14ac:dyDescent="0.3">
      <c r="A100" s="67"/>
      <c r="B100" s="26" t="str">
        <f t="shared" si="22"/>
        <v>KOTA LAMBAI</v>
      </c>
      <c r="C100" s="88" t="str">
        <f t="shared" si="22"/>
        <v>170N</v>
      </c>
      <c r="D100" s="34">
        <f t="shared" si="26"/>
        <v>45524</v>
      </c>
      <c r="E100" s="34">
        <f t="shared" si="26"/>
        <v>45532</v>
      </c>
      <c r="F100" s="34">
        <f t="shared" si="22"/>
        <v>45545</v>
      </c>
      <c r="G100" s="34">
        <f t="shared" si="25"/>
        <v>45574</v>
      </c>
      <c r="H100" s="34">
        <f t="shared" si="24"/>
        <v>45583</v>
      </c>
      <c r="I100" s="31">
        <f t="shared" si="27"/>
        <v>45583</v>
      </c>
    </row>
    <row r="101" spans="1:9" ht="19.5" customHeight="1" thickBot="1" x14ac:dyDescent="0.35">
      <c r="A101" s="67"/>
      <c r="B101" s="27" t="str">
        <f>B72</f>
        <v>OOCL CHICAGO</v>
      </c>
      <c r="C101" s="28" t="str">
        <f t="shared" si="22"/>
        <v>103N</v>
      </c>
      <c r="D101" s="29">
        <f t="shared" si="26"/>
        <v>45531</v>
      </c>
      <c r="E101" s="29">
        <f t="shared" si="26"/>
        <v>45536</v>
      </c>
      <c r="F101" s="29">
        <f t="shared" si="22"/>
        <v>45550</v>
      </c>
      <c r="G101" s="29">
        <f t="shared" si="25"/>
        <v>45578</v>
      </c>
      <c r="H101" s="29">
        <f t="shared" si="24"/>
        <v>45587</v>
      </c>
      <c r="I101" s="32">
        <f t="shared" si="27"/>
        <v>45587</v>
      </c>
    </row>
    <row r="102" spans="1:9" ht="20.25" customHeight="1" x14ac:dyDescent="0.3">
      <c r="B102" s="41"/>
      <c r="C102" s="42"/>
      <c r="D102" s="47"/>
      <c r="E102" s="44"/>
      <c r="F102" s="44"/>
      <c r="G102" s="44"/>
      <c r="H102" s="44"/>
    </row>
    <row r="103" spans="1:9" ht="20.25" customHeight="1" x14ac:dyDescent="0.3">
      <c r="B103" s="41"/>
      <c r="C103" s="42"/>
      <c r="D103" s="47"/>
      <c r="E103" s="44"/>
      <c r="F103" s="44"/>
      <c r="G103" s="44"/>
      <c r="H103" s="44"/>
    </row>
    <row r="104" spans="1:9" ht="20.25" customHeight="1" x14ac:dyDescent="0.3">
      <c r="B104" s="41"/>
      <c r="C104" s="42"/>
      <c r="D104" s="47"/>
      <c r="E104" s="44"/>
      <c r="F104" s="44"/>
      <c r="G104" s="44"/>
      <c r="H104" s="44"/>
    </row>
    <row r="105" spans="1:9" ht="20.25" customHeight="1" x14ac:dyDescent="0.3">
      <c r="B105" s="41"/>
      <c r="C105" s="42"/>
      <c r="D105" s="47"/>
      <c r="E105" s="44"/>
      <c r="F105" s="44"/>
      <c r="G105" s="44"/>
      <c r="H105" s="44"/>
    </row>
    <row r="106" spans="1:9" ht="20.25" customHeight="1" x14ac:dyDescent="0.3">
      <c r="B106" s="41"/>
      <c r="C106" s="42"/>
      <c r="D106" s="47"/>
      <c r="E106" s="44"/>
      <c r="F106" s="44"/>
      <c r="G106" s="44"/>
      <c r="H106" s="44"/>
    </row>
    <row r="107" spans="1:9" ht="20.25" customHeight="1" x14ac:dyDescent="0.3">
      <c r="B107" s="41"/>
      <c r="C107" s="42"/>
      <c r="D107" s="47"/>
      <c r="E107" s="44"/>
      <c r="F107" s="44"/>
      <c r="G107" s="44"/>
      <c r="H107" s="44"/>
    </row>
    <row r="108" spans="1:9" ht="20.25" customHeight="1" x14ac:dyDescent="0.3">
      <c r="B108" s="41"/>
      <c r="C108" s="42"/>
      <c r="D108" s="47"/>
      <c r="E108" s="44"/>
      <c r="F108" s="44"/>
      <c r="G108" s="44"/>
      <c r="H108" s="44"/>
    </row>
    <row r="109" spans="1:9" ht="20.25" customHeight="1" x14ac:dyDescent="0.3">
      <c r="B109" s="41"/>
      <c r="C109" s="42"/>
      <c r="D109" s="47"/>
      <c r="E109" s="44"/>
      <c r="F109" s="44"/>
      <c r="G109" s="44"/>
      <c r="H109" s="44"/>
    </row>
    <row r="110" spans="1:9" ht="20.25" customHeight="1" x14ac:dyDescent="0.3">
      <c r="B110" s="41"/>
      <c r="C110" s="42"/>
      <c r="D110" s="47"/>
      <c r="E110" s="44"/>
      <c r="F110" s="44"/>
      <c r="G110" s="44"/>
      <c r="H110" s="44"/>
    </row>
    <row r="111" spans="1:9" ht="12.75" customHeight="1" x14ac:dyDescent="0.2">
      <c r="B111" s="38"/>
      <c r="C111" s="39"/>
      <c r="D111" s="40"/>
      <c r="E111" s="40"/>
      <c r="F111" s="30"/>
      <c r="G111" s="30"/>
      <c r="H111" s="11"/>
      <c r="I111" s="3"/>
    </row>
    <row r="112" spans="1:9" ht="24.75" customHeight="1" thickBot="1" x14ac:dyDescent="0.5">
      <c r="B112" s="197" t="s">
        <v>53</v>
      </c>
      <c r="C112" s="197"/>
      <c r="D112" s="197"/>
      <c r="E112" s="197"/>
      <c r="F112" s="197"/>
      <c r="G112" s="197"/>
      <c r="H112" s="197"/>
    </row>
    <row r="113" spans="2:9" ht="12.75" customHeight="1" x14ac:dyDescent="0.25">
      <c r="B113" s="185" t="s">
        <v>3</v>
      </c>
      <c r="C113" s="187" t="s">
        <v>4</v>
      </c>
      <c r="D113" s="189" t="s">
        <v>5</v>
      </c>
      <c r="E113" s="181" t="s">
        <v>6</v>
      </c>
      <c r="F113" s="181" t="s">
        <v>28</v>
      </c>
      <c r="G113" s="178" t="s">
        <v>29</v>
      </c>
      <c r="H113" s="178" t="s">
        <v>30</v>
      </c>
    </row>
    <row r="114" spans="2:9" ht="25.5" customHeight="1" thickBot="1" x14ac:dyDescent="0.3">
      <c r="B114" s="186"/>
      <c r="C114" s="188"/>
      <c r="D114" s="190"/>
      <c r="E114" s="182"/>
      <c r="F114" s="182"/>
      <c r="G114" s="179"/>
      <c r="H114" s="179"/>
    </row>
    <row r="115" spans="2:9" ht="19.5" customHeight="1" x14ac:dyDescent="0.3">
      <c r="B115" s="83" t="s">
        <v>88</v>
      </c>
      <c r="C115" s="96">
        <v>2413</v>
      </c>
      <c r="D115" s="90">
        <v>45489</v>
      </c>
      <c r="E115" s="90">
        <v>45494</v>
      </c>
      <c r="F115" s="90">
        <f>E115+4</f>
        <v>45498</v>
      </c>
      <c r="G115" s="90">
        <v>45505</v>
      </c>
      <c r="H115" s="16">
        <f>E115+18</f>
        <v>45512</v>
      </c>
    </row>
    <row r="116" spans="2:9" ht="19.5" customHeight="1" x14ac:dyDescent="0.3">
      <c r="B116" s="83" t="s">
        <v>98</v>
      </c>
      <c r="C116" s="96">
        <v>2413</v>
      </c>
      <c r="D116" s="90">
        <v>45495</v>
      </c>
      <c r="E116" s="90">
        <v>45501</v>
      </c>
      <c r="F116" s="90">
        <v>45505</v>
      </c>
      <c r="G116" s="90"/>
      <c r="H116" s="16">
        <f>E116+18</f>
        <v>45519</v>
      </c>
    </row>
    <row r="117" spans="2:9" ht="19.5" customHeight="1" x14ac:dyDescent="0.3">
      <c r="B117" s="83" t="s">
        <v>80</v>
      </c>
      <c r="C117" s="96">
        <v>2413</v>
      </c>
      <c r="D117" s="90">
        <v>45502</v>
      </c>
      <c r="E117" s="90">
        <v>45508</v>
      </c>
      <c r="F117" s="90">
        <v>45512</v>
      </c>
      <c r="G117" s="90">
        <v>45519</v>
      </c>
      <c r="H117" s="16">
        <f>E117+18</f>
        <v>45526</v>
      </c>
      <c r="I117" s="170"/>
    </row>
    <row r="118" spans="2:9" ht="19.5" customHeight="1" thickBot="1" x14ac:dyDescent="0.35">
      <c r="B118" s="82" t="s">
        <v>85</v>
      </c>
      <c r="C118" s="33">
        <v>2413</v>
      </c>
      <c r="D118" s="19">
        <v>45509</v>
      </c>
      <c r="E118" s="19">
        <v>45515</v>
      </c>
      <c r="F118" s="19">
        <v>45519</v>
      </c>
      <c r="G118" s="19"/>
      <c r="H118" s="20">
        <f>E118+18</f>
        <v>45533</v>
      </c>
    </row>
    <row r="119" spans="2:9" ht="18" customHeight="1" x14ac:dyDescent="0.2">
      <c r="B119" s="38"/>
      <c r="C119" s="39"/>
      <c r="D119" s="40"/>
      <c r="E119" s="40"/>
      <c r="F119" s="30"/>
      <c r="G119" s="30"/>
      <c r="H119" s="35"/>
    </row>
    <row r="120" spans="2:9" ht="18" customHeight="1" x14ac:dyDescent="0.2">
      <c r="B120" s="38"/>
      <c r="C120" s="39"/>
      <c r="D120" s="40"/>
      <c r="E120" s="40"/>
      <c r="F120" s="30"/>
      <c r="G120" s="30"/>
      <c r="H120" s="35"/>
    </row>
    <row r="121" spans="2:9" ht="18" customHeight="1" x14ac:dyDescent="0.2">
      <c r="B121" s="38"/>
      <c r="C121" s="39"/>
      <c r="D121" s="40"/>
      <c r="E121" s="40"/>
      <c r="F121" s="30"/>
      <c r="G121" s="30"/>
      <c r="H121" s="35"/>
    </row>
    <row r="122" spans="2:9" ht="18" customHeight="1" x14ac:dyDescent="0.2">
      <c r="B122" s="38"/>
      <c r="C122" s="39"/>
      <c r="D122" s="40"/>
      <c r="E122" s="40"/>
      <c r="F122" s="30"/>
      <c r="G122" s="30"/>
      <c r="H122" s="35"/>
    </row>
    <row r="123" spans="2:9" ht="18" customHeight="1" x14ac:dyDescent="0.2">
      <c r="B123" s="38"/>
      <c r="C123" s="39"/>
      <c r="D123" s="40"/>
      <c r="E123" s="40"/>
      <c r="F123" s="30"/>
      <c r="G123" s="30"/>
      <c r="H123" s="35"/>
    </row>
    <row r="124" spans="2:9" ht="18" customHeight="1" x14ac:dyDescent="0.2">
      <c r="B124" s="38"/>
      <c r="C124" s="39"/>
      <c r="D124" s="40"/>
      <c r="E124" s="40"/>
      <c r="F124" s="30"/>
      <c r="G124" s="30"/>
      <c r="H124" s="35"/>
    </row>
    <row r="125" spans="2:9" ht="18" customHeight="1" x14ac:dyDescent="0.2">
      <c r="B125" s="38"/>
      <c r="C125" s="39"/>
      <c r="D125" s="40"/>
      <c r="E125" s="40"/>
      <c r="F125" s="30"/>
      <c r="G125" s="30"/>
      <c r="H125" s="35"/>
    </row>
    <row r="126" spans="2:9" ht="18" customHeight="1" x14ac:dyDescent="0.2">
      <c r="B126" s="38"/>
      <c r="C126" s="39"/>
      <c r="D126" s="40"/>
      <c r="E126" s="40"/>
      <c r="F126" s="30"/>
      <c r="G126" s="30"/>
      <c r="H126" s="35"/>
    </row>
    <row r="127" spans="2:9" ht="18" customHeight="1" x14ac:dyDescent="0.2">
      <c r="B127" s="38"/>
      <c r="C127" s="39"/>
      <c r="D127" s="40"/>
      <c r="E127" s="40"/>
      <c r="F127" s="30"/>
      <c r="G127" s="30"/>
      <c r="H127" s="45"/>
    </row>
    <row r="128" spans="2:9" ht="18" customHeight="1" x14ac:dyDescent="0.2">
      <c r="B128" s="38"/>
      <c r="C128" s="39"/>
      <c r="D128" s="40"/>
      <c r="E128" s="40"/>
      <c r="F128" s="30"/>
      <c r="G128" s="30"/>
      <c r="H128" s="45"/>
    </row>
    <row r="129" spans="2:8" ht="18" customHeight="1" x14ac:dyDescent="0.2">
      <c r="B129" s="38"/>
      <c r="C129" s="48"/>
      <c r="D129" s="40"/>
      <c r="E129" s="40"/>
      <c r="F129" s="30"/>
      <c r="G129" s="30"/>
      <c r="H129" s="45"/>
    </row>
    <row r="130" spans="2:8" ht="18" customHeight="1" x14ac:dyDescent="0.2">
      <c r="B130" s="38"/>
      <c r="C130" s="48"/>
      <c r="D130" s="40"/>
      <c r="E130" s="40"/>
      <c r="F130" s="30"/>
      <c r="G130" s="30"/>
      <c r="H130" s="45"/>
    </row>
    <row r="131" spans="2:8" ht="18" customHeight="1" x14ac:dyDescent="0.25">
      <c r="B131" s="48"/>
      <c r="C131" s="48"/>
      <c r="D131" s="8"/>
      <c r="E131" s="8"/>
      <c r="F131" s="8"/>
      <c r="G131" s="8"/>
      <c r="H131" s="8"/>
    </row>
    <row r="132" spans="2:8" ht="18" customHeight="1" x14ac:dyDescent="0.25">
      <c r="B132" s="48"/>
      <c r="C132" s="48"/>
      <c r="D132" s="8"/>
      <c r="E132" s="8"/>
      <c r="F132" s="8"/>
      <c r="G132" s="8"/>
      <c r="H132" s="8"/>
    </row>
    <row r="133" spans="2:8" ht="18" customHeight="1" x14ac:dyDescent="0.25">
      <c r="B133" s="6"/>
      <c r="C133" s="6"/>
      <c r="D133" s="7"/>
      <c r="E133" s="7"/>
      <c r="F133" s="7"/>
      <c r="G133" s="7"/>
      <c r="H133" s="7"/>
    </row>
    <row r="134" spans="2:8" ht="18" customHeight="1" x14ac:dyDescent="0.25">
      <c r="B134" s="6"/>
      <c r="C134" s="6"/>
      <c r="D134" s="7"/>
      <c r="E134" s="7"/>
      <c r="F134" s="7"/>
      <c r="G134" s="7"/>
      <c r="H134" s="7"/>
    </row>
    <row r="135" spans="2:8" ht="18" customHeight="1" x14ac:dyDescent="0.25">
      <c r="B135" s="6"/>
      <c r="C135" s="6"/>
      <c r="D135" s="7"/>
      <c r="E135" s="7"/>
      <c r="F135" s="7"/>
      <c r="G135" s="7"/>
      <c r="H135" s="7"/>
    </row>
    <row r="136" spans="2:8" ht="18" customHeight="1" x14ac:dyDescent="0.25">
      <c r="B136" s="6"/>
      <c r="C136" s="6"/>
      <c r="D136" s="7"/>
      <c r="E136" s="7"/>
      <c r="F136" s="7"/>
      <c r="G136" s="7"/>
      <c r="H136" s="7"/>
    </row>
    <row r="137" spans="2:8" ht="18" customHeight="1" x14ac:dyDescent="0.25">
      <c r="B137" s="6"/>
      <c r="C137" s="6"/>
      <c r="D137" s="7"/>
      <c r="E137" s="7"/>
      <c r="F137" s="7"/>
      <c r="G137" s="7"/>
      <c r="H137" s="7"/>
    </row>
    <row r="138" spans="2:8" ht="18" customHeight="1" x14ac:dyDescent="0.25">
      <c r="B138" s="6"/>
      <c r="C138" s="6"/>
      <c r="D138" s="7"/>
      <c r="E138" s="7"/>
      <c r="F138" s="7"/>
      <c r="G138" s="7"/>
      <c r="H138" s="7"/>
    </row>
    <row r="139" spans="2:8" ht="18" customHeight="1" x14ac:dyDescent="0.25">
      <c r="B139" s="6"/>
      <c r="C139" s="6"/>
      <c r="D139" s="7"/>
      <c r="E139" s="49"/>
      <c r="F139" s="49"/>
      <c r="G139" s="49"/>
      <c r="H139" s="49"/>
    </row>
    <row r="140" spans="2:8" ht="18" customHeight="1" x14ac:dyDescent="0.25">
      <c r="B140" s="6"/>
      <c r="C140" s="6"/>
      <c r="D140" s="7"/>
      <c r="E140" s="7"/>
      <c r="F140" s="7"/>
      <c r="G140" s="7"/>
      <c r="H140" s="7"/>
    </row>
    <row r="141" spans="2:8" ht="18" customHeight="1" x14ac:dyDescent="0.25">
      <c r="B141" s="6"/>
      <c r="C141" s="6"/>
      <c r="D141" s="7"/>
      <c r="E141" s="212"/>
      <c r="F141" s="212"/>
      <c r="G141" s="212"/>
      <c r="H141" s="212"/>
    </row>
    <row r="142" spans="2:8" ht="18" customHeight="1" x14ac:dyDescent="0.25">
      <c r="B142" s="6"/>
      <c r="C142" s="6"/>
      <c r="D142" s="7"/>
      <c r="E142" s="7"/>
      <c r="F142" s="7"/>
      <c r="G142" s="7"/>
      <c r="H142" s="7"/>
    </row>
    <row r="143" spans="2:8" ht="18" customHeight="1" x14ac:dyDescent="0.25">
      <c r="B143" s="6"/>
      <c r="C143" s="6"/>
      <c r="D143" s="7"/>
      <c r="E143" s="203"/>
      <c r="F143" s="203"/>
      <c r="G143" s="203"/>
      <c r="H143" s="203"/>
    </row>
    <row r="144" spans="2:8" ht="18" customHeight="1" x14ac:dyDescent="0.25">
      <c r="B144" s="6"/>
      <c r="C144" s="6"/>
      <c r="D144" s="7"/>
      <c r="E144" s="203"/>
      <c r="F144" s="203"/>
      <c r="G144" s="203"/>
      <c r="H144" s="203"/>
    </row>
    <row r="145" spans="2:8" ht="18" customHeight="1" x14ac:dyDescent="0.25">
      <c r="B145" s="6"/>
      <c r="C145" s="6"/>
      <c r="D145" s="7"/>
      <c r="E145" s="203"/>
      <c r="F145" s="203"/>
      <c r="G145" s="203"/>
      <c r="H145" s="203"/>
    </row>
    <row r="146" spans="2:8" ht="18" customHeight="1" x14ac:dyDescent="0.25">
      <c r="B146" s="6"/>
      <c r="C146" s="6"/>
      <c r="D146" s="7"/>
      <c r="E146" s="211"/>
      <c r="F146" s="211"/>
      <c r="G146" s="211"/>
      <c r="H146" s="211"/>
    </row>
    <row r="147" spans="2:8" ht="18" customHeight="1" x14ac:dyDescent="0.25">
      <c r="B147" s="6"/>
      <c r="C147" s="6"/>
      <c r="D147" s="7"/>
      <c r="E147" s="211"/>
      <c r="F147" s="211"/>
      <c r="G147" s="211"/>
      <c r="H147" s="211"/>
    </row>
    <row r="148" spans="2:8" ht="18" customHeight="1" x14ac:dyDescent="0.25">
      <c r="B148" s="6"/>
      <c r="C148" s="6"/>
      <c r="D148" s="7"/>
      <c r="E148" s="7"/>
      <c r="F148" s="7"/>
      <c r="G148" s="7"/>
      <c r="H148" s="7"/>
    </row>
    <row r="149" spans="2:8" ht="18" customHeight="1" x14ac:dyDescent="0.25">
      <c r="B149" s="6"/>
      <c r="C149" s="6"/>
      <c r="D149" s="7"/>
      <c r="E149" s="7"/>
      <c r="F149" s="7"/>
      <c r="G149" s="7"/>
      <c r="H149" s="7"/>
    </row>
    <row r="150" spans="2:8" ht="18" customHeight="1" x14ac:dyDescent="0.25">
      <c r="B150" s="6"/>
      <c r="C150" s="6"/>
      <c r="D150" s="7"/>
      <c r="E150" s="7"/>
      <c r="F150" s="7"/>
      <c r="G150" s="7"/>
      <c r="H150" s="7"/>
    </row>
    <row r="151" spans="2:8" ht="18" customHeight="1" x14ac:dyDescent="0.25">
      <c r="B151" s="6"/>
      <c r="C151" s="6"/>
      <c r="D151" s="7"/>
      <c r="E151" s="7"/>
      <c r="F151" s="7"/>
      <c r="G151" s="7"/>
      <c r="H151" s="7"/>
    </row>
    <row r="152" spans="2:8" ht="18" customHeight="1" x14ac:dyDescent="0.25">
      <c r="B152" s="6"/>
      <c r="C152" s="6"/>
      <c r="D152" s="7"/>
      <c r="E152" s="7"/>
      <c r="F152" s="7"/>
      <c r="G152" s="7"/>
      <c r="H152" s="7"/>
    </row>
    <row r="153" spans="2:8" ht="18" customHeight="1" x14ac:dyDescent="0.25">
      <c r="B153" s="6"/>
      <c r="C153" s="6"/>
      <c r="D153" s="7"/>
      <c r="E153" s="7"/>
      <c r="F153" s="7"/>
      <c r="G153" s="7"/>
      <c r="H153" s="7"/>
    </row>
    <row r="154" spans="2:8" ht="18" customHeight="1" x14ac:dyDescent="0.25">
      <c r="B154" s="6"/>
      <c r="C154" s="6"/>
      <c r="D154" s="7"/>
      <c r="E154" s="7"/>
      <c r="F154" s="7"/>
      <c r="G154" s="7"/>
      <c r="H154" s="7"/>
    </row>
    <row r="155" spans="2:8" ht="18" customHeight="1" x14ac:dyDescent="0.25">
      <c r="B155" s="6"/>
      <c r="C155" s="6"/>
      <c r="D155" s="7"/>
      <c r="E155" s="7"/>
      <c r="F155" s="7"/>
      <c r="G155" s="7"/>
      <c r="H155" s="7"/>
    </row>
    <row r="156" spans="2:8" ht="18" customHeight="1" x14ac:dyDescent="0.25">
      <c r="B156" s="6"/>
      <c r="C156" s="6"/>
      <c r="D156" s="7"/>
      <c r="E156" s="7"/>
      <c r="F156" s="7"/>
      <c r="G156" s="7"/>
      <c r="H156" s="7"/>
    </row>
    <row r="157" spans="2:8" ht="18" customHeight="1" x14ac:dyDescent="0.25">
      <c r="B157" s="6"/>
      <c r="C157" s="6"/>
      <c r="D157" s="7"/>
      <c r="E157" s="7"/>
      <c r="F157" s="7"/>
      <c r="G157" s="7"/>
      <c r="H157" s="7"/>
    </row>
    <row r="158" spans="2:8" ht="18" customHeight="1" x14ac:dyDescent="0.25">
      <c r="B158" s="53" t="s">
        <v>55</v>
      </c>
      <c r="C158" s="6"/>
      <c r="D158" s="7"/>
      <c r="E158" s="7"/>
      <c r="F158" s="7"/>
      <c r="G158" s="7"/>
      <c r="H158" s="7"/>
    </row>
    <row r="159" spans="2:8" ht="18" customHeight="1" x14ac:dyDescent="0.25">
      <c r="B159" s="53" t="s">
        <v>31</v>
      </c>
      <c r="C159" s="54"/>
      <c r="D159" s="55"/>
      <c r="E159" s="55"/>
      <c r="F159" s="55"/>
      <c r="G159" s="55"/>
      <c r="H159" s="55"/>
    </row>
    <row r="160" spans="2:8" ht="18" customHeight="1" x14ac:dyDescent="0.25">
      <c r="B160" s="53" t="s">
        <v>32</v>
      </c>
      <c r="C160" s="54"/>
      <c r="D160" s="55"/>
      <c r="E160" s="55"/>
      <c r="F160" s="55"/>
      <c r="G160" s="55"/>
      <c r="H160" s="55"/>
    </row>
    <row r="161" spans="2:8" ht="18" customHeight="1" x14ac:dyDescent="0.25">
      <c r="B161" s="53" t="s">
        <v>33</v>
      </c>
      <c r="C161" s="54"/>
      <c r="D161" s="55"/>
      <c r="E161" s="55"/>
      <c r="F161" s="55"/>
      <c r="G161" s="55"/>
      <c r="H161" s="55"/>
    </row>
    <row r="162" spans="2:8" ht="18" customHeight="1" x14ac:dyDescent="0.25">
      <c r="B162" s="53" t="s">
        <v>34</v>
      </c>
      <c r="C162" s="54"/>
      <c r="D162" s="55"/>
      <c r="E162" s="55"/>
      <c r="F162" s="55"/>
      <c r="G162" s="55"/>
      <c r="H162" s="55"/>
    </row>
    <row r="163" spans="2:8" ht="18" customHeight="1" x14ac:dyDescent="0.25">
      <c r="B163" s="53" t="s">
        <v>35</v>
      </c>
      <c r="C163" s="54"/>
      <c r="D163" s="55"/>
      <c r="E163" s="55"/>
      <c r="F163" s="55"/>
      <c r="G163" s="55"/>
      <c r="H163" s="55"/>
    </row>
    <row r="164" spans="2:8" ht="18" customHeight="1" x14ac:dyDescent="0.25">
      <c r="B164" s="50"/>
      <c r="C164" s="51"/>
      <c r="D164" s="52"/>
      <c r="E164" s="52"/>
      <c r="F164" s="52"/>
      <c r="G164" s="52"/>
      <c r="H164" s="7"/>
    </row>
    <row r="165" spans="2:8" ht="18" customHeight="1" x14ac:dyDescent="0.25">
      <c r="B165" s="50"/>
      <c r="C165" s="51"/>
      <c r="D165" s="52"/>
      <c r="E165" s="52"/>
      <c r="F165" s="52"/>
      <c r="G165" s="52"/>
      <c r="H165" s="7"/>
    </row>
    <row r="166" spans="2:8" ht="18" customHeight="1" x14ac:dyDescent="0.25">
      <c r="B166" s="50"/>
      <c r="C166" s="51"/>
      <c r="D166" s="52"/>
      <c r="E166" s="52"/>
      <c r="F166" s="52"/>
      <c r="G166" s="52"/>
      <c r="H166" s="7"/>
    </row>
    <row r="167" spans="2:8" ht="18" customHeight="1" x14ac:dyDescent="0.25">
      <c r="B167" s="6"/>
      <c r="C167" s="6"/>
      <c r="D167" s="7"/>
      <c r="E167" s="7"/>
      <c r="F167" s="7"/>
      <c r="G167" s="7"/>
      <c r="H167" s="7"/>
    </row>
    <row r="168" spans="2:8" ht="18" customHeight="1" x14ac:dyDescent="0.25">
      <c r="B168" s="6"/>
      <c r="C168" s="6"/>
      <c r="D168" s="7"/>
      <c r="E168" s="7"/>
      <c r="F168" s="7"/>
      <c r="G168" s="7"/>
      <c r="H168" s="7"/>
    </row>
    <row r="169" spans="2:8" ht="18" customHeight="1" x14ac:dyDescent="0.25">
      <c r="B169" s="6"/>
      <c r="C169" s="6"/>
      <c r="D169" s="7"/>
      <c r="E169" s="7"/>
      <c r="F169" s="7"/>
      <c r="G169" s="7"/>
      <c r="H169" s="7"/>
    </row>
    <row r="170" spans="2:8" ht="18" customHeight="1" x14ac:dyDescent="0.25">
      <c r="B170" s="6"/>
      <c r="C170" s="6"/>
      <c r="D170" s="7"/>
      <c r="E170" s="7"/>
      <c r="F170" s="7"/>
      <c r="G170" s="7"/>
      <c r="H170" s="7"/>
    </row>
    <row r="171" spans="2:8" ht="18" customHeight="1" x14ac:dyDescent="0.25">
      <c r="B171" s="6"/>
      <c r="C171" s="6"/>
      <c r="D171" s="7"/>
      <c r="E171" s="7"/>
      <c r="F171" s="7"/>
      <c r="G171" s="7"/>
      <c r="H171" s="7"/>
    </row>
    <row r="172" spans="2:8" ht="18" customHeight="1" x14ac:dyDescent="0.25">
      <c r="B172" s="6"/>
      <c r="C172" s="6"/>
      <c r="D172" s="7"/>
      <c r="E172" s="7"/>
      <c r="F172" s="7"/>
      <c r="G172" s="7"/>
      <c r="H172" s="7"/>
    </row>
    <row r="173" spans="2:8" ht="18" customHeight="1" x14ac:dyDescent="0.25">
      <c r="B173" s="6"/>
      <c r="C173" s="6"/>
      <c r="D173" s="7"/>
      <c r="E173" s="7"/>
      <c r="F173" s="7"/>
      <c r="G173" s="7"/>
      <c r="H173" s="7"/>
    </row>
    <row r="174" spans="2:8" ht="18" customHeight="1" x14ac:dyDescent="0.25">
      <c r="B174" s="6"/>
      <c r="C174" s="6"/>
      <c r="D174" s="7"/>
      <c r="E174" s="7"/>
      <c r="F174" s="7"/>
      <c r="G174" s="7"/>
      <c r="H174" s="7"/>
    </row>
    <row r="175" spans="2:8" ht="18" customHeight="1" x14ac:dyDescent="0.25">
      <c r="B175" s="6"/>
      <c r="C175" s="6"/>
      <c r="D175" s="7"/>
      <c r="E175" s="7"/>
      <c r="F175" s="7"/>
      <c r="G175" s="7"/>
      <c r="H175" s="7"/>
    </row>
    <row r="176" spans="2:8" ht="18" customHeight="1" x14ac:dyDescent="0.25">
      <c r="B176" s="6"/>
      <c r="C176" s="6"/>
      <c r="D176" s="7"/>
      <c r="E176" s="7"/>
      <c r="F176" s="7"/>
      <c r="G176" s="7"/>
      <c r="H176" s="7"/>
    </row>
    <row r="177" spans="2:8" ht="18" customHeight="1" x14ac:dyDescent="0.25">
      <c r="B177" s="6"/>
      <c r="C177" s="6"/>
      <c r="D177" s="7"/>
      <c r="E177" s="7"/>
      <c r="F177" s="7"/>
      <c r="G177" s="7"/>
      <c r="H177" s="7"/>
    </row>
    <row r="178" spans="2:8" ht="18" customHeight="1" x14ac:dyDescent="0.25">
      <c r="B178" s="6"/>
      <c r="C178" s="6"/>
      <c r="D178" s="7"/>
      <c r="E178" s="7"/>
      <c r="F178" s="7"/>
      <c r="G178" s="7"/>
      <c r="H178" s="7"/>
    </row>
    <row r="179" spans="2:8" ht="18" customHeight="1" x14ac:dyDescent="0.25">
      <c r="B179" s="6"/>
      <c r="C179" s="6"/>
      <c r="D179" s="7"/>
      <c r="E179" s="7"/>
      <c r="F179" s="7"/>
      <c r="G179" s="7"/>
      <c r="H179" s="7"/>
    </row>
    <row r="180" spans="2:8" ht="12.75" customHeight="1" x14ac:dyDescent="0.25"/>
    <row r="181" spans="2:8" ht="12.75" customHeight="1" x14ac:dyDescent="0.25"/>
    <row r="190" spans="2:8" ht="12.75" customHeight="1" x14ac:dyDescent="0.25"/>
    <row r="192" spans="2:8" ht="12.75" customHeight="1" x14ac:dyDescent="0.25"/>
    <row r="198" ht="12.75" customHeight="1" x14ac:dyDescent="0.25"/>
    <row r="201" ht="12.75" customHeight="1" x14ac:dyDescent="0.25"/>
    <row r="206" ht="12.75" customHeight="1" x14ac:dyDescent="0.25"/>
    <row r="209" ht="12.75" customHeight="1" x14ac:dyDescent="0.25"/>
    <row r="215" ht="12.75" customHeight="1" x14ac:dyDescent="0.25"/>
  </sheetData>
  <mergeCells count="94">
    <mergeCell ref="I16:I17"/>
    <mergeCell ref="F16:F17"/>
    <mergeCell ref="H16:H17"/>
    <mergeCell ref="E147:H147"/>
    <mergeCell ref="E146:H146"/>
    <mergeCell ref="E141:H141"/>
    <mergeCell ref="B63:G63"/>
    <mergeCell ref="H113:H114"/>
    <mergeCell ref="B112:H112"/>
    <mergeCell ref="B113:B114"/>
    <mergeCell ref="C113:C114"/>
    <mergeCell ref="D113:D114"/>
    <mergeCell ref="E145:H145"/>
    <mergeCell ref="I94:I95"/>
    <mergeCell ref="B94:B95"/>
    <mergeCell ref="C94:C95"/>
    <mergeCell ref="B10:B11"/>
    <mergeCell ref="C10:C11"/>
    <mergeCell ref="D10:D11"/>
    <mergeCell ref="E10:E11"/>
    <mergeCell ref="F10:F11"/>
    <mergeCell ref="B75:B76"/>
    <mergeCell ref="C75:C76"/>
    <mergeCell ref="D75:D76"/>
    <mergeCell ref="H75:H76"/>
    <mergeCell ref="C85:C86"/>
    <mergeCell ref="E75:E76"/>
    <mergeCell ref="F75:F76"/>
    <mergeCell ref="G75:G76"/>
    <mergeCell ref="F113:F114"/>
    <mergeCell ref="G113:G114"/>
    <mergeCell ref="B84:H84"/>
    <mergeCell ref="D85:D86"/>
    <mergeCell ref="E85:E86"/>
    <mergeCell ref="B93:H93"/>
    <mergeCell ref="F85:F86"/>
    <mergeCell ref="D94:D95"/>
    <mergeCell ref="E94:E95"/>
    <mergeCell ref="F94:F95"/>
    <mergeCell ref="G94:G95"/>
    <mergeCell ref="H94:H95"/>
    <mergeCell ref="E144:H144"/>
    <mergeCell ref="E143:H143"/>
    <mergeCell ref="G44:G45"/>
    <mergeCell ref="E113:E114"/>
    <mergeCell ref="B64:G64"/>
    <mergeCell ref="B65:B66"/>
    <mergeCell ref="C65:C66"/>
    <mergeCell ref="D65:D66"/>
    <mergeCell ref="E65:E66"/>
    <mergeCell ref="F65:F66"/>
    <mergeCell ref="G65:G66"/>
    <mergeCell ref="H65:H66"/>
    <mergeCell ref="B74:H74"/>
    <mergeCell ref="G85:G86"/>
    <mergeCell ref="B85:B86"/>
    <mergeCell ref="H85:H86"/>
    <mergeCell ref="A5:H5"/>
    <mergeCell ref="B43:F43"/>
    <mergeCell ref="B44:B45"/>
    <mergeCell ref="C44:C45"/>
    <mergeCell ref="D44:D45"/>
    <mergeCell ref="E44:E45"/>
    <mergeCell ref="F44:F45"/>
    <mergeCell ref="B36:F36"/>
    <mergeCell ref="B15:G15"/>
    <mergeCell ref="A7:H7"/>
    <mergeCell ref="B28:F28"/>
    <mergeCell ref="B29:B30"/>
    <mergeCell ref="C29:C30"/>
    <mergeCell ref="H29:H30"/>
    <mergeCell ref="D29:D30"/>
    <mergeCell ref="G16:G17"/>
    <mergeCell ref="E29:E30"/>
    <mergeCell ref="A6:H6"/>
    <mergeCell ref="B35:G35"/>
    <mergeCell ref="B37:B38"/>
    <mergeCell ref="C37:C38"/>
    <mergeCell ref="D37:D38"/>
    <mergeCell ref="E37:E38"/>
    <mergeCell ref="F37:F38"/>
    <mergeCell ref="G37:G38"/>
    <mergeCell ref="B16:B17"/>
    <mergeCell ref="C16:C17"/>
    <mergeCell ref="D16:D17"/>
    <mergeCell ref="E16:E17"/>
    <mergeCell ref="G29:G30"/>
    <mergeCell ref="F29:F30"/>
    <mergeCell ref="B9:F9"/>
    <mergeCell ref="I85:I86"/>
    <mergeCell ref="I65:I66"/>
    <mergeCell ref="I75:I76"/>
    <mergeCell ref="H37:H38"/>
    <mergeCell ref="H44:H4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8" max="16383" man="1"/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L210"/>
  <sheetViews>
    <sheetView view="pageBreakPreview" zoomScaleNormal="100" zoomScaleSheetLayoutView="100" workbookViewId="0">
      <selection activeCell="B14" sqref="B14:B15"/>
    </sheetView>
  </sheetViews>
  <sheetFormatPr defaultColWidth="8.5703125" defaultRowHeight="18" x14ac:dyDescent="0.25"/>
  <cols>
    <col min="1" max="1" width="4.42578125" style="13" customWidth="1"/>
    <col min="2" max="2" width="26.5703125" style="1" customWidth="1"/>
    <col min="3" max="3" width="12" style="1" customWidth="1"/>
    <col min="4" max="4" width="16.42578125" style="1" customWidth="1"/>
    <col min="5" max="5" width="12.42578125" style="2" customWidth="1"/>
    <col min="6" max="6" width="13.5703125" style="2" customWidth="1"/>
    <col min="7" max="7" width="15.42578125" style="2" customWidth="1"/>
    <col min="8" max="8" width="13.5703125" style="2" customWidth="1"/>
    <col min="9" max="9" width="13" style="2" customWidth="1"/>
    <col min="10" max="10" width="12.5703125" style="2" customWidth="1"/>
    <col min="11" max="11" width="13.5703125" style="7" customWidth="1"/>
    <col min="12" max="12" width="2.5703125" style="10" customWidth="1"/>
    <col min="13" max="13" width="5" style="3" customWidth="1"/>
    <col min="14" max="16384" width="8.5703125" style="3"/>
  </cols>
  <sheetData>
    <row r="1" spans="1:12" x14ac:dyDescent="0.25">
      <c r="B1" s="6"/>
      <c r="C1" s="6"/>
      <c r="D1" s="6"/>
      <c r="E1" s="7"/>
      <c r="F1" s="7"/>
      <c r="G1" s="7"/>
      <c r="H1" s="7"/>
      <c r="I1" s="7"/>
      <c r="J1" s="7"/>
    </row>
    <row r="2" spans="1:12" x14ac:dyDescent="0.25">
      <c r="B2" s="6"/>
      <c r="C2" s="6"/>
      <c r="D2" s="6"/>
      <c r="E2" s="7"/>
      <c r="F2" s="7"/>
      <c r="G2" s="7"/>
      <c r="H2" s="7"/>
      <c r="I2" s="7"/>
      <c r="J2" s="7"/>
    </row>
    <row r="3" spans="1:12" x14ac:dyDescent="0.25">
      <c r="B3" s="6"/>
      <c r="C3" s="6"/>
      <c r="D3" s="6"/>
      <c r="E3" s="7"/>
      <c r="F3" s="7"/>
      <c r="G3" s="7"/>
      <c r="H3" s="7"/>
      <c r="I3" s="7"/>
      <c r="J3" s="7"/>
    </row>
    <row r="4" spans="1:12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2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2" s="21" customFormat="1" ht="45" x14ac:dyDescent="0.25">
      <c r="A6" s="183" t="s">
        <v>36</v>
      </c>
      <c r="B6" s="183"/>
      <c r="C6" s="183"/>
      <c r="D6" s="183"/>
      <c r="E6" s="183"/>
      <c r="F6" s="183"/>
      <c r="G6" s="183"/>
      <c r="H6" s="183"/>
      <c r="I6" s="183"/>
      <c r="J6" s="183"/>
    </row>
    <row r="7" spans="1:12" s="21" customFormat="1" ht="45" x14ac:dyDescent="0.25">
      <c r="A7" s="183" t="s">
        <v>1</v>
      </c>
      <c r="B7" s="183"/>
      <c r="C7" s="183"/>
      <c r="D7" s="183"/>
      <c r="E7" s="183"/>
      <c r="F7" s="183"/>
      <c r="G7" s="183"/>
      <c r="H7" s="183"/>
      <c r="I7" s="183"/>
      <c r="J7" s="183"/>
    </row>
    <row r="8" spans="1:12" s="4" customFormat="1" ht="34.5" x14ac:dyDescent="0.25">
      <c r="A8" s="199" t="str">
        <f>MELBOURNE!A7</f>
        <v>15th July 2024</v>
      </c>
      <c r="B8" s="199"/>
      <c r="C8" s="199"/>
      <c r="D8" s="199"/>
      <c r="E8" s="199"/>
      <c r="F8" s="199"/>
      <c r="G8" s="199"/>
      <c r="H8" s="199"/>
      <c r="I8" s="199"/>
      <c r="J8" s="199"/>
      <c r="K8" s="21"/>
      <c r="L8" s="97"/>
    </row>
    <row r="9" spans="1:12" s="4" customFormat="1" ht="34.5" x14ac:dyDescent="0.25">
      <c r="A9" s="80"/>
      <c r="B9" s="80"/>
      <c r="C9" s="80"/>
      <c r="D9" s="80"/>
      <c r="E9" s="80"/>
      <c r="F9" s="80"/>
      <c r="G9" s="80"/>
      <c r="H9" s="80"/>
      <c r="I9" s="80"/>
      <c r="J9" s="80"/>
      <c r="K9" s="21"/>
      <c r="L9" s="97"/>
    </row>
    <row r="10" spans="1:12" s="4" customFormat="1" ht="34.5" x14ac:dyDescent="0.25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21"/>
      <c r="L10" s="97"/>
    </row>
    <row r="11" spans="1:12" s="4" customFormat="1" ht="34.5" x14ac:dyDescent="0.25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21"/>
      <c r="L11" s="97"/>
    </row>
    <row r="12" spans="1:12" s="4" customFormat="1" ht="21.75" customHeight="1" x14ac:dyDescent="0.25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21"/>
      <c r="L12" s="97"/>
    </row>
    <row r="13" spans="1:12" ht="33" customHeight="1" thickBot="1" x14ac:dyDescent="0.5">
      <c r="B13" s="197" t="s">
        <v>2</v>
      </c>
      <c r="C13" s="197"/>
      <c r="D13" s="197"/>
      <c r="E13" s="197"/>
      <c r="F13" s="197"/>
      <c r="G13" s="197"/>
      <c r="H13" s="197"/>
      <c r="I13" s="11"/>
      <c r="J13" s="8"/>
      <c r="K13" s="8"/>
    </row>
    <row r="14" spans="1:12" ht="12.75" customHeight="1" x14ac:dyDescent="0.25">
      <c r="B14" s="191" t="s">
        <v>3</v>
      </c>
      <c r="C14" s="193" t="s">
        <v>4</v>
      </c>
      <c r="D14" s="195" t="s">
        <v>5</v>
      </c>
      <c r="E14" s="195" t="s">
        <v>38</v>
      </c>
      <c r="F14" s="195" t="s">
        <v>7</v>
      </c>
      <c r="G14" s="201" t="s">
        <v>67</v>
      </c>
      <c r="H14" s="201" t="s">
        <v>73</v>
      </c>
      <c r="I14" s="180"/>
      <c r="J14" s="180"/>
      <c r="K14" s="9"/>
    </row>
    <row r="15" spans="1:12" ht="25.5" customHeight="1" thickBot="1" x14ac:dyDescent="0.3">
      <c r="B15" s="192"/>
      <c r="C15" s="194"/>
      <c r="D15" s="196"/>
      <c r="E15" s="196"/>
      <c r="F15" s="196"/>
      <c r="G15" s="202"/>
      <c r="H15" s="202"/>
      <c r="I15" s="180"/>
      <c r="J15" s="180"/>
      <c r="K15" s="10"/>
    </row>
    <row r="16" spans="1:12" s="14" customFormat="1" ht="19.350000000000001" customHeight="1" x14ac:dyDescent="0.25">
      <c r="A16" s="74"/>
      <c r="B16" s="107" t="s">
        <v>106</v>
      </c>
      <c r="C16" s="108" t="s">
        <v>107</v>
      </c>
      <c r="D16" s="109">
        <v>45491.625</v>
      </c>
      <c r="E16" s="109">
        <v>45497.583333333336</v>
      </c>
      <c r="F16" s="109">
        <v>45518</v>
      </c>
      <c r="G16" s="149">
        <f>(E16+28)</f>
        <v>45525.583333333336</v>
      </c>
      <c r="H16" s="110">
        <f>(E16+30)</f>
        <v>45527.583333333336</v>
      </c>
      <c r="I16" s="12"/>
      <c r="J16" s="12"/>
      <c r="K16" s="13"/>
      <c r="L16" s="10"/>
    </row>
    <row r="17" spans="1:12" s="14" customFormat="1" ht="19.350000000000001" customHeight="1" x14ac:dyDescent="0.25">
      <c r="A17" s="74"/>
      <c r="B17" s="107" t="s">
        <v>63</v>
      </c>
      <c r="C17" s="108" t="s">
        <v>99</v>
      </c>
      <c r="D17" s="109">
        <v>45498.625</v>
      </c>
      <c r="E17" s="109">
        <v>45504</v>
      </c>
      <c r="F17" s="109">
        <v>45525</v>
      </c>
      <c r="G17" s="109">
        <f>(E17+28)</f>
        <v>45532</v>
      </c>
      <c r="H17" s="110">
        <f t="shared" ref="H17:H21" si="0">(E17+30)</f>
        <v>45534</v>
      </c>
      <c r="I17" s="12"/>
      <c r="J17" s="12"/>
      <c r="K17" s="13"/>
      <c r="L17" s="10"/>
    </row>
    <row r="18" spans="1:12" s="14" customFormat="1" ht="19.5" customHeight="1" x14ac:dyDescent="0.25">
      <c r="A18" s="74"/>
      <c r="B18" s="107" t="s">
        <v>103</v>
      </c>
      <c r="C18" s="108" t="s">
        <v>104</v>
      </c>
      <c r="D18" s="109">
        <v>45505.625</v>
      </c>
      <c r="E18" s="109">
        <v>45511</v>
      </c>
      <c r="F18" s="109">
        <v>45532</v>
      </c>
      <c r="G18" s="109">
        <f t="shared" ref="G18:G21" si="1">(E18+28)</f>
        <v>45539</v>
      </c>
      <c r="H18" s="110">
        <f t="shared" si="0"/>
        <v>45541</v>
      </c>
      <c r="I18" s="12"/>
      <c r="J18" s="12"/>
      <c r="K18" s="13"/>
      <c r="L18" s="13"/>
    </row>
    <row r="19" spans="1:12" s="14" customFormat="1" ht="19.5" customHeight="1" x14ac:dyDescent="0.25">
      <c r="A19" s="74"/>
      <c r="B19" s="107" t="s">
        <v>65</v>
      </c>
      <c r="C19" s="108" t="s">
        <v>105</v>
      </c>
      <c r="D19" s="109">
        <v>45512.666666666664</v>
      </c>
      <c r="E19" s="109">
        <v>45518</v>
      </c>
      <c r="F19" s="109">
        <v>45539</v>
      </c>
      <c r="G19" s="109">
        <f>(E19+28)</f>
        <v>45546</v>
      </c>
      <c r="H19" s="110">
        <f t="shared" si="0"/>
        <v>45548</v>
      </c>
      <c r="I19" s="12"/>
      <c r="J19" s="12"/>
      <c r="K19" s="13"/>
      <c r="L19" s="13"/>
    </row>
    <row r="20" spans="1:12" s="14" customFormat="1" ht="19.5" customHeight="1" x14ac:dyDescent="0.25">
      <c r="A20" s="74"/>
      <c r="B20" s="107" t="s">
        <v>115</v>
      </c>
      <c r="C20" s="108" t="s">
        <v>116</v>
      </c>
      <c r="D20" s="109">
        <v>45519.625</v>
      </c>
      <c r="E20" s="109">
        <v>45525</v>
      </c>
      <c r="F20" s="109">
        <v>45546</v>
      </c>
      <c r="G20" s="109">
        <f t="shared" si="1"/>
        <v>45553</v>
      </c>
      <c r="H20" s="110">
        <f t="shared" si="0"/>
        <v>45555</v>
      </c>
      <c r="I20" s="12"/>
      <c r="J20" s="12"/>
      <c r="K20" s="13"/>
      <c r="L20" s="13"/>
    </row>
    <row r="21" spans="1:12" s="14" customFormat="1" ht="19.350000000000001" customHeight="1" thickBot="1" x14ac:dyDescent="0.3">
      <c r="A21" s="74"/>
      <c r="B21" s="111" t="s">
        <v>64</v>
      </c>
      <c r="C21" s="112" t="s">
        <v>128</v>
      </c>
      <c r="D21" s="113">
        <v>45526.625</v>
      </c>
      <c r="E21" s="113">
        <v>45532</v>
      </c>
      <c r="F21" s="113">
        <v>45553</v>
      </c>
      <c r="G21" s="113">
        <f t="shared" si="1"/>
        <v>45560</v>
      </c>
      <c r="H21" s="114">
        <f t="shared" si="0"/>
        <v>45562</v>
      </c>
      <c r="I21" s="12"/>
      <c r="J21" s="12"/>
      <c r="K21" s="13"/>
      <c r="L21" s="13"/>
    </row>
    <row r="22" spans="1:12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2" ht="31.5" thickBot="1" x14ac:dyDescent="0.5">
      <c r="B23" s="197" t="s">
        <v>39</v>
      </c>
      <c r="C23" s="197"/>
      <c r="D23" s="197"/>
      <c r="E23" s="197"/>
      <c r="F23" s="197"/>
      <c r="G23" s="197"/>
      <c r="H23" s="11"/>
      <c r="I23" s="11"/>
      <c r="J23" s="11"/>
      <c r="K23" s="11"/>
    </row>
    <row r="24" spans="1:12" ht="19.5" thickBot="1" x14ac:dyDescent="0.25">
      <c r="B24" s="185" t="s">
        <v>3</v>
      </c>
      <c r="C24" s="187" t="s">
        <v>4</v>
      </c>
      <c r="D24" s="91" t="s">
        <v>48</v>
      </c>
      <c r="E24" s="181" t="s">
        <v>37</v>
      </c>
      <c r="F24" s="181" t="s">
        <v>38</v>
      </c>
      <c r="G24" s="178" t="s">
        <v>9</v>
      </c>
      <c r="H24" s="11"/>
      <c r="I24" s="11"/>
      <c r="J24" s="11"/>
      <c r="K24" s="11"/>
    </row>
    <row r="25" spans="1:12" ht="18.75" x14ac:dyDescent="0.2">
      <c r="B25" s="185"/>
      <c r="C25" s="187"/>
      <c r="D25" s="145" t="s">
        <v>49</v>
      </c>
      <c r="E25" s="181"/>
      <c r="F25" s="181"/>
      <c r="G25" s="178"/>
      <c r="H25" s="11"/>
      <c r="I25" s="11"/>
      <c r="J25" s="11"/>
      <c r="K25" s="11"/>
    </row>
    <row r="26" spans="1:12" ht="19.5" customHeight="1" x14ac:dyDescent="0.25">
      <c r="B26" s="157" t="s">
        <v>113</v>
      </c>
      <c r="C26" s="158" t="s">
        <v>114</v>
      </c>
      <c r="D26" s="159">
        <f>E26-7</f>
        <v>45481</v>
      </c>
      <c r="E26" s="159">
        <v>45488</v>
      </c>
      <c r="F26" s="159">
        <v>45495</v>
      </c>
      <c r="G26" s="160">
        <v>45517</v>
      </c>
      <c r="H26" s="12"/>
      <c r="I26" s="11"/>
      <c r="J26" s="11"/>
      <c r="K26" s="11"/>
    </row>
    <row r="27" spans="1:12" ht="19.5" customHeight="1" x14ac:dyDescent="0.25">
      <c r="B27" s="118" t="s">
        <v>94</v>
      </c>
      <c r="C27" s="127" t="s">
        <v>119</v>
      </c>
      <c r="D27" s="128">
        <f>E27-7</f>
        <v>45496</v>
      </c>
      <c r="E27" s="128">
        <v>45503</v>
      </c>
      <c r="F27" s="128">
        <v>45510</v>
      </c>
      <c r="G27" s="119">
        <v>45531</v>
      </c>
      <c r="H27" s="144"/>
      <c r="I27" s="11"/>
      <c r="J27" s="11"/>
      <c r="K27" s="11"/>
    </row>
    <row r="28" spans="1:12" ht="19.5" customHeight="1" thickBot="1" x14ac:dyDescent="0.3">
      <c r="B28" s="120" t="s">
        <v>110</v>
      </c>
      <c r="C28" s="121" t="s">
        <v>110</v>
      </c>
      <c r="D28" s="128">
        <f>E28-7</f>
        <v>45503</v>
      </c>
      <c r="E28" s="122">
        <v>45510</v>
      </c>
      <c r="F28" s="122">
        <v>45517</v>
      </c>
      <c r="G28" s="123">
        <v>45538</v>
      </c>
      <c r="H28" s="12"/>
      <c r="I28" s="11"/>
      <c r="J28" s="11"/>
      <c r="K28" s="11"/>
    </row>
    <row r="29" spans="1:12" ht="19.5" customHeight="1" x14ac:dyDescent="0.25">
      <c r="B29" s="98"/>
      <c r="C29" s="98"/>
      <c r="D29" s="143" t="s">
        <v>95</v>
      </c>
      <c r="E29" s="98"/>
      <c r="F29" s="98"/>
      <c r="G29" s="98"/>
      <c r="H29" s="12"/>
      <c r="I29" s="11"/>
      <c r="J29" s="11"/>
      <c r="K29" s="11"/>
    </row>
    <row r="30" spans="1:12" ht="28.5" customHeight="1" thickBot="1" x14ac:dyDescent="0.5">
      <c r="B30" s="197" t="s">
        <v>12</v>
      </c>
      <c r="C30" s="197"/>
      <c r="D30" s="197"/>
      <c r="E30" s="197"/>
      <c r="F30" s="197"/>
      <c r="G30" s="197"/>
      <c r="H30" s="12"/>
      <c r="I30" s="11"/>
      <c r="J30" s="11"/>
      <c r="K30" s="11"/>
    </row>
    <row r="31" spans="1:12" ht="19.5" customHeight="1" thickBot="1" x14ac:dyDescent="0.3">
      <c r="B31" s="185" t="s">
        <v>3</v>
      </c>
      <c r="C31" s="187" t="s">
        <v>4</v>
      </c>
      <c r="D31" s="91" t="s">
        <v>48</v>
      </c>
      <c r="E31" s="181" t="s">
        <v>37</v>
      </c>
      <c r="F31" s="181" t="s">
        <v>38</v>
      </c>
      <c r="G31" s="178" t="s">
        <v>13</v>
      </c>
      <c r="H31" s="12"/>
      <c r="I31" s="11"/>
      <c r="J31" s="11"/>
      <c r="K31" s="11"/>
    </row>
    <row r="32" spans="1:12" ht="19.5" customHeight="1" thickBot="1" x14ac:dyDescent="0.3">
      <c r="B32" s="228"/>
      <c r="C32" s="229"/>
      <c r="D32" s="106" t="s">
        <v>49</v>
      </c>
      <c r="E32" s="189"/>
      <c r="F32" s="189"/>
      <c r="G32" s="231"/>
      <c r="H32" s="12"/>
      <c r="I32" s="11"/>
      <c r="J32" s="11"/>
      <c r="K32" s="11"/>
    </row>
    <row r="33" spans="1:12" ht="19.5" customHeight="1" thickBot="1" x14ac:dyDescent="0.3">
      <c r="B33" s="171" t="s">
        <v>110</v>
      </c>
      <c r="C33" s="172"/>
      <c r="D33" s="173"/>
      <c r="E33" s="173"/>
      <c r="F33" s="173"/>
      <c r="G33" s="174"/>
      <c r="H33" s="12"/>
      <c r="I33" s="11"/>
      <c r="J33" s="11"/>
      <c r="K33" s="11"/>
    </row>
    <row r="34" spans="1:12" x14ac:dyDescent="0.2">
      <c r="B34" s="184"/>
      <c r="C34" s="184"/>
      <c r="D34" s="184"/>
      <c r="E34" s="184"/>
      <c r="F34" s="184"/>
      <c r="G34" s="184"/>
      <c r="H34" s="184"/>
      <c r="I34" s="24"/>
      <c r="J34" s="11"/>
      <c r="K34" s="8"/>
    </row>
    <row r="35" spans="1:12" ht="31.5" thickBot="1" x14ac:dyDescent="0.5">
      <c r="B35" s="198" t="s">
        <v>14</v>
      </c>
      <c r="C35" s="198"/>
      <c r="D35" s="198"/>
      <c r="E35" s="198"/>
      <c r="F35" s="198"/>
      <c r="G35" s="198"/>
      <c r="H35" s="198"/>
      <c r="I35" s="198"/>
      <c r="J35" s="198"/>
      <c r="K35" s="11"/>
    </row>
    <row r="36" spans="1:12" ht="12.75" customHeight="1" thickBot="1" x14ac:dyDescent="0.3">
      <c r="B36" s="185" t="s">
        <v>3</v>
      </c>
      <c r="C36" s="187" t="s">
        <v>4</v>
      </c>
      <c r="D36" s="91" t="s">
        <v>48</v>
      </c>
      <c r="E36" s="181" t="s">
        <v>37</v>
      </c>
      <c r="F36" s="181" t="s">
        <v>38</v>
      </c>
      <c r="G36" s="181" t="s">
        <v>15</v>
      </c>
      <c r="H36" s="181" t="s">
        <v>58</v>
      </c>
      <c r="I36" s="215" t="s">
        <v>40</v>
      </c>
      <c r="J36" s="215" t="s">
        <v>17</v>
      </c>
      <c r="K36" s="217" t="s">
        <v>18</v>
      </c>
      <c r="L36" s="8"/>
    </row>
    <row r="37" spans="1:12" ht="25.5" customHeight="1" thickBot="1" x14ac:dyDescent="0.3">
      <c r="B37" s="219"/>
      <c r="C37" s="226"/>
      <c r="D37" s="94" t="s">
        <v>49</v>
      </c>
      <c r="E37" s="223"/>
      <c r="F37" s="223"/>
      <c r="G37" s="223"/>
      <c r="H37" s="189"/>
      <c r="I37" s="216"/>
      <c r="J37" s="216"/>
      <c r="K37" s="218"/>
      <c r="L37" s="8"/>
    </row>
    <row r="38" spans="1:12" s="132" customFormat="1" ht="19.5" customHeight="1" x14ac:dyDescent="0.3">
      <c r="A38" s="134"/>
      <c r="B38" s="22" t="s">
        <v>60</v>
      </c>
      <c r="C38" s="89" t="s">
        <v>91</v>
      </c>
      <c r="D38" s="90">
        <f>E38-7</f>
        <v>45482.625</v>
      </c>
      <c r="E38" s="34">
        <v>45489.625</v>
      </c>
      <c r="F38" s="34">
        <v>45494.25</v>
      </c>
      <c r="G38" s="34">
        <v>45506.166666666664</v>
      </c>
      <c r="H38" s="68">
        <f>F38+22</f>
        <v>45516.25</v>
      </c>
      <c r="I38" s="68">
        <f>F38+27</f>
        <v>45521.25</v>
      </c>
      <c r="J38" s="68">
        <f>F38+25</f>
        <v>45519.25</v>
      </c>
      <c r="K38" s="69">
        <f>F38+28</f>
        <v>45522.25</v>
      </c>
      <c r="L38" s="133"/>
    </row>
    <row r="39" spans="1:12" ht="19.5" customHeight="1" x14ac:dyDescent="0.3">
      <c r="A39" s="75"/>
      <c r="B39" s="22" t="s">
        <v>87</v>
      </c>
      <c r="C39" s="89" t="s">
        <v>96</v>
      </c>
      <c r="D39" s="90">
        <f t="shared" ref="D39:D43" si="2">E39-7</f>
        <v>45488.625</v>
      </c>
      <c r="E39" s="34">
        <v>45495.625</v>
      </c>
      <c r="F39" s="34">
        <v>45499</v>
      </c>
      <c r="G39" s="34">
        <v>45513</v>
      </c>
      <c r="H39" s="34">
        <f t="shared" ref="H39:H43" si="3">F39+22</f>
        <v>45521</v>
      </c>
      <c r="I39" s="34">
        <f t="shared" ref="I39:I43" si="4">F39+27</f>
        <v>45526</v>
      </c>
      <c r="J39" s="34">
        <f t="shared" ref="J39:J43" si="5">F39+25</f>
        <v>45524</v>
      </c>
      <c r="K39" s="31">
        <f t="shared" ref="K39:K43" si="6">F39+28</f>
        <v>45527</v>
      </c>
    </row>
    <row r="40" spans="1:12" ht="19.5" customHeight="1" x14ac:dyDescent="0.3">
      <c r="A40" s="75"/>
      <c r="B40" s="22" t="s">
        <v>41</v>
      </c>
      <c r="C40" s="89" t="s">
        <v>93</v>
      </c>
      <c r="D40" s="90">
        <f t="shared" si="2"/>
        <v>45498.625</v>
      </c>
      <c r="E40" s="34">
        <v>45505.625</v>
      </c>
      <c r="F40" s="34">
        <v>45509</v>
      </c>
      <c r="G40" s="34">
        <v>45521</v>
      </c>
      <c r="H40" s="34">
        <f t="shared" si="3"/>
        <v>45531</v>
      </c>
      <c r="I40" s="34">
        <f t="shared" si="4"/>
        <v>45536</v>
      </c>
      <c r="J40" s="34">
        <f t="shared" si="5"/>
        <v>45534</v>
      </c>
      <c r="K40" s="31">
        <f t="shared" si="6"/>
        <v>45537</v>
      </c>
    </row>
    <row r="41" spans="1:12" ht="19.5" customHeight="1" x14ac:dyDescent="0.3">
      <c r="A41" s="75"/>
      <c r="B41" s="22" t="s">
        <v>54</v>
      </c>
      <c r="C41" s="89" t="s">
        <v>109</v>
      </c>
      <c r="D41" s="90">
        <f t="shared" si="2"/>
        <v>45505.625</v>
      </c>
      <c r="E41" s="34">
        <v>45512.625</v>
      </c>
      <c r="F41" s="34">
        <v>45518</v>
      </c>
      <c r="G41" s="34">
        <v>45530</v>
      </c>
      <c r="H41" s="34">
        <f t="shared" si="3"/>
        <v>45540</v>
      </c>
      <c r="I41" s="34">
        <f t="shared" si="4"/>
        <v>45545</v>
      </c>
      <c r="J41" s="34">
        <f t="shared" si="5"/>
        <v>45543</v>
      </c>
      <c r="K41" s="31">
        <f t="shared" si="6"/>
        <v>45546</v>
      </c>
    </row>
    <row r="42" spans="1:12" ht="19.5" customHeight="1" x14ac:dyDescent="0.3">
      <c r="A42" s="75"/>
      <c r="B42" s="22" t="s">
        <v>56</v>
      </c>
      <c r="C42" s="89" t="s">
        <v>108</v>
      </c>
      <c r="D42" s="90">
        <f t="shared" si="2"/>
        <v>45512.625</v>
      </c>
      <c r="E42" s="34">
        <v>45519.625</v>
      </c>
      <c r="F42" s="34">
        <v>45523</v>
      </c>
      <c r="G42" s="34">
        <v>45534</v>
      </c>
      <c r="H42" s="34">
        <f t="shared" si="3"/>
        <v>45545</v>
      </c>
      <c r="I42" s="34">
        <f t="shared" si="4"/>
        <v>45550</v>
      </c>
      <c r="J42" s="34">
        <f t="shared" si="5"/>
        <v>45548</v>
      </c>
      <c r="K42" s="31">
        <f t="shared" si="6"/>
        <v>45551</v>
      </c>
    </row>
    <row r="43" spans="1:12" ht="19.5" customHeight="1" thickBot="1" x14ac:dyDescent="0.35">
      <c r="A43" s="75"/>
      <c r="B43" s="23" t="s">
        <v>60</v>
      </c>
      <c r="C43" s="18" t="s">
        <v>114</v>
      </c>
      <c r="D43" s="19">
        <f t="shared" si="2"/>
        <v>45516.625</v>
      </c>
      <c r="E43" s="29">
        <v>45523.625</v>
      </c>
      <c r="F43" s="29">
        <v>45527</v>
      </c>
      <c r="G43" s="29">
        <v>45541</v>
      </c>
      <c r="H43" s="29">
        <f t="shared" si="3"/>
        <v>45549</v>
      </c>
      <c r="I43" s="29">
        <f t="shared" si="4"/>
        <v>45554</v>
      </c>
      <c r="J43" s="29">
        <f t="shared" si="5"/>
        <v>45552</v>
      </c>
      <c r="K43" s="32">
        <f t="shared" si="6"/>
        <v>45555</v>
      </c>
    </row>
    <row r="44" spans="1:12" ht="18.75" x14ac:dyDescent="0.3">
      <c r="B44" s="200"/>
      <c r="C44" s="230"/>
      <c r="D44" s="93"/>
      <c r="E44" s="180"/>
      <c r="F44" s="180"/>
      <c r="G44" s="180"/>
      <c r="H44" s="25"/>
      <c r="I44" s="8"/>
      <c r="J44" s="11"/>
      <c r="K44" s="8"/>
    </row>
    <row r="45" spans="1:12" ht="18.75" x14ac:dyDescent="0.3">
      <c r="B45" s="200"/>
      <c r="C45" s="230"/>
      <c r="D45" s="92"/>
      <c r="E45" s="180"/>
      <c r="F45" s="180"/>
      <c r="G45" s="180"/>
      <c r="H45" s="25"/>
      <c r="I45" s="8"/>
      <c r="J45" s="8"/>
      <c r="K45" s="8"/>
    </row>
    <row r="46" spans="1:12" ht="18.75" x14ac:dyDescent="0.3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2" ht="18.75" x14ac:dyDescent="0.3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2" ht="18.75" x14ac:dyDescent="0.3">
      <c r="B48" s="36"/>
      <c r="C48" s="37"/>
      <c r="D48" s="37"/>
      <c r="E48" s="25"/>
      <c r="F48" s="25"/>
      <c r="G48" s="25"/>
      <c r="H48" s="25"/>
      <c r="I48" s="8"/>
      <c r="J48" s="8"/>
      <c r="K48" s="8"/>
    </row>
    <row r="49" spans="2:11" ht="18.75" x14ac:dyDescent="0.3">
      <c r="B49" s="36"/>
      <c r="C49" s="37"/>
      <c r="D49" s="37"/>
      <c r="E49" s="25"/>
      <c r="F49" s="25"/>
      <c r="G49" s="25"/>
      <c r="H49" s="25"/>
      <c r="I49" s="8"/>
      <c r="J49" s="8"/>
      <c r="K49" s="8"/>
    </row>
    <row r="50" spans="2:11" ht="18.75" x14ac:dyDescent="0.3">
      <c r="B50" s="36"/>
      <c r="C50" s="37"/>
      <c r="D50" s="37"/>
      <c r="E50" s="25"/>
      <c r="F50" s="25"/>
      <c r="G50" s="25"/>
      <c r="H50" s="25"/>
      <c r="I50" s="8"/>
      <c r="J50" s="8"/>
      <c r="K50" s="8"/>
    </row>
    <row r="51" spans="2:11" ht="18.75" x14ac:dyDescent="0.3">
      <c r="B51" s="36"/>
      <c r="C51" s="37"/>
      <c r="D51" s="37"/>
      <c r="E51" s="25"/>
      <c r="F51" s="25"/>
      <c r="G51" s="25"/>
      <c r="H51" s="25"/>
      <c r="I51" s="8"/>
      <c r="J51" s="8"/>
    </row>
    <row r="52" spans="2:11" ht="18.75" x14ac:dyDescent="0.3">
      <c r="B52" s="36"/>
      <c r="C52" s="37"/>
      <c r="D52" s="37"/>
      <c r="E52" s="25"/>
      <c r="F52" s="25"/>
      <c r="G52" s="25"/>
      <c r="H52" s="25"/>
      <c r="I52" s="8"/>
      <c r="J52" s="8"/>
      <c r="K52" s="8"/>
    </row>
    <row r="53" spans="2:11" ht="18.75" x14ac:dyDescent="0.3">
      <c r="B53" s="36"/>
      <c r="C53" s="37"/>
      <c r="D53" s="37"/>
      <c r="E53" s="25"/>
      <c r="F53" s="25"/>
      <c r="G53" s="25"/>
      <c r="H53" s="25"/>
      <c r="I53" s="8"/>
      <c r="J53" s="8"/>
      <c r="K53" s="8"/>
    </row>
    <row r="54" spans="2:11" ht="18.75" x14ac:dyDescent="0.3">
      <c r="B54" s="36"/>
      <c r="C54" s="37"/>
      <c r="D54" s="37"/>
      <c r="E54" s="25"/>
      <c r="F54" s="25"/>
      <c r="G54" s="25"/>
      <c r="H54" s="25"/>
      <c r="I54" s="8"/>
      <c r="J54" s="8"/>
      <c r="K54" s="8"/>
    </row>
    <row r="55" spans="2:11" ht="18.75" x14ac:dyDescent="0.3">
      <c r="B55" s="36"/>
      <c r="C55" s="37"/>
      <c r="D55" s="37"/>
      <c r="E55" s="25"/>
      <c r="F55" s="25"/>
      <c r="G55" s="25"/>
      <c r="H55" s="25"/>
      <c r="I55" s="8"/>
      <c r="J55" s="8"/>
      <c r="K55" s="8"/>
    </row>
    <row r="56" spans="2:11" ht="18" customHeight="1" x14ac:dyDescent="0.3">
      <c r="B56" s="36"/>
      <c r="C56" s="37"/>
      <c r="D56" s="37"/>
      <c r="E56" s="25"/>
      <c r="F56" s="25"/>
      <c r="G56" s="25"/>
      <c r="H56" s="30"/>
      <c r="I56" s="35"/>
      <c r="J56" s="8"/>
      <c r="K56" s="8"/>
    </row>
    <row r="57" spans="2:11" ht="25.5" customHeight="1" thickBot="1" x14ac:dyDescent="0.5">
      <c r="B57" s="197" t="s">
        <v>74</v>
      </c>
      <c r="C57" s="197"/>
      <c r="D57" s="197"/>
      <c r="E57" s="197"/>
      <c r="F57" s="197"/>
      <c r="G57" s="197"/>
      <c r="H57" s="197"/>
      <c r="I57" s="197"/>
      <c r="J57" s="197"/>
      <c r="K57" s="8"/>
    </row>
    <row r="58" spans="2:11" ht="18" customHeight="1" thickBot="1" x14ac:dyDescent="0.3">
      <c r="B58" s="185" t="s">
        <v>3</v>
      </c>
      <c r="C58" s="187" t="s">
        <v>4</v>
      </c>
      <c r="D58" s="91" t="s">
        <v>48</v>
      </c>
      <c r="E58" s="181" t="s">
        <v>37</v>
      </c>
      <c r="F58" s="181" t="s">
        <v>38</v>
      </c>
      <c r="G58" s="181" t="s">
        <v>15</v>
      </c>
      <c r="H58" s="181" t="s">
        <v>19</v>
      </c>
      <c r="I58" s="178" t="s">
        <v>68</v>
      </c>
      <c r="J58" s="178" t="s">
        <v>69</v>
      </c>
      <c r="K58" s="8"/>
    </row>
    <row r="59" spans="2:11" ht="18" customHeight="1" thickBot="1" x14ac:dyDescent="0.3">
      <c r="B59" s="228"/>
      <c r="C59" s="229"/>
      <c r="D59" s="106" t="s">
        <v>49</v>
      </c>
      <c r="E59" s="189"/>
      <c r="F59" s="189"/>
      <c r="G59" s="189"/>
      <c r="H59" s="189"/>
      <c r="I59" s="179"/>
      <c r="J59" s="179"/>
      <c r="K59" s="8"/>
    </row>
    <row r="60" spans="2:11" ht="19.5" customHeight="1" x14ac:dyDescent="0.3">
      <c r="B60" s="137" t="str">
        <f t="shared" ref="B60:G62" si="7">B38</f>
        <v>KOTA LUMAYAN</v>
      </c>
      <c r="C60" s="138" t="str">
        <f t="shared" si="7"/>
        <v>171N</v>
      </c>
      <c r="D60" s="86">
        <f>D38</f>
        <v>45482.625</v>
      </c>
      <c r="E60" s="68">
        <f t="shared" si="7"/>
        <v>45489.625</v>
      </c>
      <c r="F60" s="68">
        <f>F38</f>
        <v>45494.25</v>
      </c>
      <c r="G60" s="68">
        <f t="shared" si="7"/>
        <v>45506.166666666664</v>
      </c>
      <c r="H60" s="68">
        <f>F60+31</f>
        <v>45525.25</v>
      </c>
      <c r="I60" s="68">
        <f>F60+28</f>
        <v>45522.25</v>
      </c>
      <c r="J60" s="31">
        <f>G60+28</f>
        <v>45534.166666666664</v>
      </c>
      <c r="K60" s="8"/>
    </row>
    <row r="61" spans="2:11" ht="19.5" customHeight="1" x14ac:dyDescent="0.3">
      <c r="B61" s="22" t="str">
        <f t="shared" si="7"/>
        <v>OOCL BRISBANE</v>
      </c>
      <c r="C61" s="89" t="str">
        <f t="shared" si="7"/>
        <v>231N</v>
      </c>
      <c r="D61" s="90">
        <f>D39</f>
        <v>45488.625</v>
      </c>
      <c r="E61" s="34">
        <f t="shared" si="7"/>
        <v>45495.625</v>
      </c>
      <c r="F61" s="34">
        <f t="shared" si="7"/>
        <v>45499</v>
      </c>
      <c r="G61" s="34">
        <f t="shared" si="7"/>
        <v>45513</v>
      </c>
      <c r="H61" s="34">
        <f>F61+31</f>
        <v>45530</v>
      </c>
      <c r="I61" s="34">
        <f t="shared" ref="I61:J63" si="8">F61+28</f>
        <v>45527</v>
      </c>
      <c r="J61" s="31">
        <f t="shared" si="8"/>
        <v>45541</v>
      </c>
      <c r="K61" s="8"/>
    </row>
    <row r="62" spans="2:11" ht="19.5" customHeight="1" x14ac:dyDescent="0.3">
      <c r="B62" s="22" t="str">
        <f t="shared" si="7"/>
        <v>OOCL YOKOHAMA</v>
      </c>
      <c r="C62" s="89" t="str">
        <f t="shared" si="7"/>
        <v>193N</v>
      </c>
      <c r="D62" s="90">
        <f t="shared" si="7"/>
        <v>45498.625</v>
      </c>
      <c r="E62" s="34">
        <f t="shared" si="7"/>
        <v>45505.625</v>
      </c>
      <c r="F62" s="34">
        <f t="shared" si="7"/>
        <v>45509</v>
      </c>
      <c r="G62" s="34">
        <f t="shared" si="7"/>
        <v>45521</v>
      </c>
      <c r="H62" s="34">
        <f t="shared" ref="H62:H63" si="9">F62+31</f>
        <v>45540</v>
      </c>
      <c r="I62" s="34">
        <f t="shared" si="8"/>
        <v>45537</v>
      </c>
      <c r="J62" s="31">
        <f t="shared" si="8"/>
        <v>45549</v>
      </c>
      <c r="K62" s="8"/>
    </row>
    <row r="63" spans="2:11" ht="19.5" customHeight="1" thickBot="1" x14ac:dyDescent="0.35">
      <c r="B63" s="23" t="str">
        <f>B42</f>
        <v>OOCL HOUSTON</v>
      </c>
      <c r="C63" s="18" t="str">
        <f>C41</f>
        <v>081N</v>
      </c>
      <c r="D63" s="19">
        <f>D41</f>
        <v>45505.625</v>
      </c>
      <c r="E63" s="29">
        <f>E41</f>
        <v>45512.625</v>
      </c>
      <c r="F63" s="29">
        <f>F41</f>
        <v>45518</v>
      </c>
      <c r="G63" s="29">
        <f>G41</f>
        <v>45530</v>
      </c>
      <c r="H63" s="29">
        <f t="shared" si="9"/>
        <v>45549</v>
      </c>
      <c r="I63" s="29">
        <f t="shared" si="8"/>
        <v>45546</v>
      </c>
      <c r="J63" s="32">
        <f t="shared" si="8"/>
        <v>45558</v>
      </c>
      <c r="K63" s="8"/>
    </row>
    <row r="64" spans="2:11" ht="18" customHeight="1" x14ac:dyDescent="0.3">
      <c r="B64" s="41"/>
      <c r="C64" s="101"/>
      <c r="D64" s="101"/>
      <c r="E64" s="100"/>
      <c r="F64" s="44"/>
      <c r="G64" s="44"/>
      <c r="H64" s="44"/>
      <c r="I64" s="44"/>
      <c r="J64" s="44"/>
      <c r="K64" s="8"/>
    </row>
    <row r="65" spans="2:11" ht="18" customHeight="1" x14ac:dyDescent="0.3">
      <c r="B65" s="41"/>
      <c r="C65" s="42"/>
      <c r="D65" s="42"/>
      <c r="E65" s="43"/>
      <c r="F65" s="44"/>
      <c r="G65" s="44"/>
      <c r="H65" s="44"/>
      <c r="I65" s="44"/>
      <c r="J65" s="44"/>
      <c r="K65" s="8"/>
    </row>
    <row r="66" spans="2:11" ht="25.5" customHeight="1" thickBot="1" x14ac:dyDescent="0.5">
      <c r="B66" s="197" t="s">
        <v>20</v>
      </c>
      <c r="C66" s="197"/>
      <c r="D66" s="197"/>
      <c r="E66" s="197"/>
      <c r="F66" s="197"/>
      <c r="G66" s="197"/>
      <c r="H66" s="197"/>
      <c r="I66" s="197"/>
      <c r="J66" s="197"/>
      <c r="K66" s="8"/>
    </row>
    <row r="67" spans="2:11" ht="18" customHeight="1" thickBot="1" x14ac:dyDescent="0.3">
      <c r="B67" s="185" t="s">
        <v>3</v>
      </c>
      <c r="C67" s="187" t="s">
        <v>4</v>
      </c>
      <c r="D67" s="91" t="s">
        <v>48</v>
      </c>
      <c r="E67" s="181" t="s">
        <v>37</v>
      </c>
      <c r="F67" s="181" t="s">
        <v>38</v>
      </c>
      <c r="G67" s="181" t="s">
        <v>15</v>
      </c>
      <c r="H67" s="204" t="s">
        <v>72</v>
      </c>
      <c r="I67" s="178" t="s">
        <v>71</v>
      </c>
      <c r="J67" s="217" t="s">
        <v>23</v>
      </c>
      <c r="K67" s="8"/>
    </row>
    <row r="68" spans="2:11" ht="18" customHeight="1" thickBot="1" x14ac:dyDescent="0.3">
      <c r="B68" s="219"/>
      <c r="C68" s="226"/>
      <c r="D68" s="94" t="s">
        <v>49</v>
      </c>
      <c r="E68" s="223"/>
      <c r="F68" s="223"/>
      <c r="G68" s="223"/>
      <c r="H68" s="205"/>
      <c r="I68" s="179"/>
      <c r="J68" s="227"/>
      <c r="K68" s="8"/>
    </row>
    <row r="69" spans="2:11" ht="19.5" customHeight="1" x14ac:dyDescent="0.3">
      <c r="B69" s="22" t="str">
        <f t="shared" ref="B69:G72" si="10">B38</f>
        <v>KOTA LUMAYAN</v>
      </c>
      <c r="C69" s="89" t="str">
        <f t="shared" si="10"/>
        <v>171N</v>
      </c>
      <c r="D69" s="90">
        <f t="shared" si="10"/>
        <v>45482.625</v>
      </c>
      <c r="E69" s="34">
        <f t="shared" si="10"/>
        <v>45489.625</v>
      </c>
      <c r="F69" s="34">
        <f t="shared" si="10"/>
        <v>45494.25</v>
      </c>
      <c r="G69" s="34">
        <f t="shared" si="10"/>
        <v>45506.166666666664</v>
      </c>
      <c r="H69" s="34">
        <f>F69+48</f>
        <v>45542.25</v>
      </c>
      <c r="I69" s="68">
        <f>F69+48</f>
        <v>45542.25</v>
      </c>
      <c r="J69" s="31">
        <f>F69+45</f>
        <v>45539.25</v>
      </c>
      <c r="K69" s="8"/>
    </row>
    <row r="70" spans="2:11" ht="19.5" customHeight="1" x14ac:dyDescent="0.3">
      <c r="B70" s="22" t="str">
        <f t="shared" si="10"/>
        <v>OOCL BRISBANE</v>
      </c>
      <c r="C70" s="89" t="str">
        <f t="shared" si="10"/>
        <v>231N</v>
      </c>
      <c r="D70" s="90">
        <f>D39</f>
        <v>45488.625</v>
      </c>
      <c r="E70" s="34">
        <f t="shared" si="10"/>
        <v>45495.625</v>
      </c>
      <c r="F70" s="34">
        <f t="shared" si="10"/>
        <v>45499</v>
      </c>
      <c r="G70" s="34">
        <f t="shared" si="10"/>
        <v>45513</v>
      </c>
      <c r="H70" s="34">
        <f t="shared" ref="H70:H72" si="11">F70+48</f>
        <v>45547</v>
      </c>
      <c r="I70" s="34">
        <f t="shared" ref="I70:I72" si="12">F70+48</f>
        <v>45547</v>
      </c>
      <c r="J70" s="31">
        <f t="shared" ref="J70:J72" si="13">F70+45</f>
        <v>45544</v>
      </c>
      <c r="K70" s="8"/>
    </row>
    <row r="71" spans="2:11" ht="19.5" customHeight="1" x14ac:dyDescent="0.3">
      <c r="B71" s="22" t="str">
        <f t="shared" si="10"/>
        <v>OOCL YOKOHAMA</v>
      </c>
      <c r="C71" s="89" t="str">
        <f t="shared" si="10"/>
        <v>193N</v>
      </c>
      <c r="D71" s="90">
        <f t="shared" si="10"/>
        <v>45498.625</v>
      </c>
      <c r="E71" s="34">
        <f t="shared" si="10"/>
        <v>45505.625</v>
      </c>
      <c r="F71" s="34">
        <f t="shared" si="10"/>
        <v>45509</v>
      </c>
      <c r="G71" s="34">
        <f t="shared" si="10"/>
        <v>45521</v>
      </c>
      <c r="H71" s="34">
        <f t="shared" si="11"/>
        <v>45557</v>
      </c>
      <c r="I71" s="34">
        <f t="shared" si="12"/>
        <v>45557</v>
      </c>
      <c r="J71" s="31">
        <f t="shared" si="13"/>
        <v>45554</v>
      </c>
      <c r="K71" s="8"/>
    </row>
    <row r="72" spans="2:11" ht="19.5" customHeight="1" thickBot="1" x14ac:dyDescent="0.35">
      <c r="B72" s="23" t="str">
        <f t="shared" si="10"/>
        <v>KOTA LARIS</v>
      </c>
      <c r="C72" s="18" t="str">
        <f t="shared" si="10"/>
        <v>081N</v>
      </c>
      <c r="D72" s="19">
        <f t="shared" si="10"/>
        <v>45505.625</v>
      </c>
      <c r="E72" s="29">
        <f t="shared" si="10"/>
        <v>45512.625</v>
      </c>
      <c r="F72" s="29">
        <f t="shared" si="10"/>
        <v>45518</v>
      </c>
      <c r="G72" s="29">
        <f t="shared" si="10"/>
        <v>45530</v>
      </c>
      <c r="H72" s="29">
        <f t="shared" si="11"/>
        <v>45566</v>
      </c>
      <c r="I72" s="29">
        <f t="shared" si="12"/>
        <v>45566</v>
      </c>
      <c r="J72" s="32">
        <f t="shared" si="13"/>
        <v>45563</v>
      </c>
      <c r="K72" s="8"/>
    </row>
    <row r="73" spans="2:11" ht="20.25" customHeight="1" x14ac:dyDescent="0.3">
      <c r="B73" s="41"/>
      <c r="C73" s="42"/>
      <c r="D73" s="42"/>
      <c r="E73" s="47"/>
      <c r="F73" s="44"/>
      <c r="G73" s="44"/>
      <c r="H73" s="44"/>
      <c r="I73" s="44"/>
      <c r="J73" s="44"/>
      <c r="K73" s="8"/>
    </row>
    <row r="74" spans="2:11" ht="24.75" customHeight="1" thickBot="1" x14ac:dyDescent="0.5">
      <c r="B74" s="197" t="s">
        <v>24</v>
      </c>
      <c r="C74" s="197"/>
      <c r="D74" s="197"/>
      <c r="E74" s="197"/>
      <c r="F74" s="197"/>
      <c r="G74" s="197"/>
      <c r="H74" s="197"/>
      <c r="I74" s="197"/>
      <c r="J74" s="197"/>
      <c r="K74" s="8"/>
    </row>
    <row r="75" spans="2:11" ht="20.25" customHeight="1" thickBot="1" x14ac:dyDescent="0.3">
      <c r="B75" s="185" t="s">
        <v>3</v>
      </c>
      <c r="C75" s="220" t="s">
        <v>4</v>
      </c>
      <c r="D75" s="102" t="s">
        <v>48</v>
      </c>
      <c r="E75" s="215" t="s">
        <v>37</v>
      </c>
      <c r="F75" s="215" t="s">
        <v>38</v>
      </c>
      <c r="G75" s="181" t="s">
        <v>15</v>
      </c>
      <c r="H75" s="181" t="s">
        <v>25</v>
      </c>
      <c r="I75" s="215" t="s">
        <v>26</v>
      </c>
      <c r="J75" s="213" t="s">
        <v>70</v>
      </c>
      <c r="K75" s="8"/>
    </row>
    <row r="76" spans="2:11" ht="20.25" customHeight="1" thickBot="1" x14ac:dyDescent="0.3">
      <c r="B76" s="219"/>
      <c r="C76" s="221"/>
      <c r="D76" s="103" t="s">
        <v>49</v>
      </c>
      <c r="E76" s="222"/>
      <c r="F76" s="222"/>
      <c r="G76" s="223"/>
      <c r="H76" s="223"/>
      <c r="I76" s="222"/>
      <c r="J76" s="214"/>
      <c r="K76" s="8"/>
    </row>
    <row r="77" spans="2:11" ht="19.5" customHeight="1" x14ac:dyDescent="0.3">
      <c r="B77" s="22" t="str">
        <f t="shared" ref="B77:G80" si="14">B38</f>
        <v>KOTA LUMAYAN</v>
      </c>
      <c r="C77" s="89" t="str">
        <f t="shared" si="14"/>
        <v>171N</v>
      </c>
      <c r="D77" s="90">
        <f t="shared" si="14"/>
        <v>45482.625</v>
      </c>
      <c r="E77" s="34">
        <f t="shared" si="14"/>
        <v>45489.625</v>
      </c>
      <c r="F77" s="34">
        <f t="shared" si="14"/>
        <v>45494.25</v>
      </c>
      <c r="G77" s="68">
        <f t="shared" si="14"/>
        <v>45506.166666666664</v>
      </c>
      <c r="H77" s="68">
        <f>F77+45</f>
        <v>45539.25</v>
      </c>
      <c r="I77" s="68">
        <f>F77+48</f>
        <v>45542.25</v>
      </c>
      <c r="J77" s="31">
        <f>F77+51</f>
        <v>45545.25</v>
      </c>
      <c r="K77" s="8"/>
    </row>
    <row r="78" spans="2:11" ht="19.5" customHeight="1" x14ac:dyDescent="0.3">
      <c r="B78" s="22" t="str">
        <f t="shared" si="14"/>
        <v>OOCL BRISBANE</v>
      </c>
      <c r="C78" s="89" t="str">
        <f t="shared" si="14"/>
        <v>231N</v>
      </c>
      <c r="D78" s="90">
        <f t="shared" si="14"/>
        <v>45488.625</v>
      </c>
      <c r="E78" s="34">
        <f t="shared" si="14"/>
        <v>45495.625</v>
      </c>
      <c r="F78" s="34">
        <f t="shared" si="14"/>
        <v>45499</v>
      </c>
      <c r="G78" s="34">
        <f t="shared" si="14"/>
        <v>45513</v>
      </c>
      <c r="H78" s="34">
        <f t="shared" ref="H78:H80" si="15">F78+45</f>
        <v>45544</v>
      </c>
      <c r="I78" s="34">
        <f t="shared" ref="I78:I80" si="16">F78+48</f>
        <v>45547</v>
      </c>
      <c r="J78" s="31">
        <f>F78+51</f>
        <v>45550</v>
      </c>
      <c r="K78" s="8"/>
    </row>
    <row r="79" spans="2:11" ht="19.5" customHeight="1" x14ac:dyDescent="0.3">
      <c r="B79" s="22" t="str">
        <f t="shared" si="14"/>
        <v>OOCL YOKOHAMA</v>
      </c>
      <c r="C79" s="89" t="str">
        <f t="shared" si="14"/>
        <v>193N</v>
      </c>
      <c r="D79" s="90">
        <f t="shared" si="14"/>
        <v>45498.625</v>
      </c>
      <c r="E79" s="34">
        <f t="shared" si="14"/>
        <v>45505.625</v>
      </c>
      <c r="F79" s="34">
        <f t="shared" si="14"/>
        <v>45509</v>
      </c>
      <c r="G79" s="34">
        <f t="shared" si="14"/>
        <v>45521</v>
      </c>
      <c r="H79" s="34">
        <f t="shared" si="15"/>
        <v>45554</v>
      </c>
      <c r="I79" s="34">
        <f t="shared" si="16"/>
        <v>45557</v>
      </c>
      <c r="J79" s="31">
        <f>F79+51</f>
        <v>45560</v>
      </c>
      <c r="K79" s="8"/>
    </row>
    <row r="80" spans="2:11" ht="19.5" customHeight="1" thickBot="1" x14ac:dyDescent="0.35">
      <c r="B80" s="23" t="str">
        <f t="shared" si="14"/>
        <v>KOTA LARIS</v>
      </c>
      <c r="C80" s="18" t="str">
        <f t="shared" si="14"/>
        <v>081N</v>
      </c>
      <c r="D80" s="19">
        <f t="shared" si="14"/>
        <v>45505.625</v>
      </c>
      <c r="E80" s="29">
        <f t="shared" si="14"/>
        <v>45512.625</v>
      </c>
      <c r="F80" s="29">
        <f t="shared" si="14"/>
        <v>45518</v>
      </c>
      <c r="G80" s="29">
        <f t="shared" si="14"/>
        <v>45530</v>
      </c>
      <c r="H80" s="29">
        <f t="shared" si="15"/>
        <v>45563</v>
      </c>
      <c r="I80" s="29">
        <f t="shared" si="16"/>
        <v>45566</v>
      </c>
      <c r="J80" s="32">
        <f t="shared" ref="J80" si="17">F80+51</f>
        <v>45569</v>
      </c>
      <c r="K80" s="8"/>
    </row>
    <row r="81" spans="2:11" ht="20.25" customHeight="1" x14ac:dyDescent="0.3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3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3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3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3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20.25" customHeight="1" x14ac:dyDescent="0.3">
      <c r="B86" s="41"/>
      <c r="C86" s="42"/>
      <c r="D86" s="42"/>
      <c r="E86" s="47"/>
      <c r="F86" s="44"/>
      <c r="G86" s="44"/>
      <c r="H86" s="44"/>
      <c r="I86" s="44"/>
      <c r="J86" s="44"/>
      <c r="K86" s="8"/>
    </row>
    <row r="87" spans="2:11" ht="20.25" customHeight="1" x14ac:dyDescent="0.3">
      <c r="B87" s="41"/>
      <c r="C87" s="42"/>
      <c r="D87" s="42"/>
      <c r="E87" s="47"/>
      <c r="F87" s="44"/>
      <c r="G87" s="44"/>
      <c r="H87" s="44"/>
      <c r="I87" s="44"/>
      <c r="J87" s="44"/>
      <c r="K87" s="8"/>
    </row>
    <row r="88" spans="2:11" ht="20.25" customHeight="1" x14ac:dyDescent="0.3">
      <c r="B88" s="41"/>
      <c r="C88" s="42"/>
      <c r="D88" s="42"/>
      <c r="E88" s="47"/>
      <c r="F88" s="44"/>
      <c r="G88" s="44"/>
      <c r="H88" s="44"/>
      <c r="I88" s="44"/>
      <c r="J88" s="44"/>
      <c r="K88" s="8"/>
    </row>
    <row r="89" spans="2:11" ht="20.25" customHeight="1" x14ac:dyDescent="0.3">
      <c r="B89" s="41"/>
      <c r="C89" s="42"/>
      <c r="D89" s="42"/>
      <c r="E89" s="47"/>
      <c r="F89" s="44"/>
      <c r="G89" s="44"/>
      <c r="H89" s="44"/>
      <c r="I89" s="44"/>
      <c r="J89" s="44"/>
      <c r="K89" s="8"/>
    </row>
    <row r="90" spans="2:11" ht="20.25" customHeight="1" x14ac:dyDescent="0.3">
      <c r="B90" s="41"/>
      <c r="C90" s="42"/>
      <c r="D90" s="42"/>
      <c r="E90" s="47"/>
      <c r="F90" s="44"/>
      <c r="G90" s="44"/>
      <c r="H90" s="44"/>
      <c r="I90" s="44"/>
      <c r="J90" s="44"/>
      <c r="K90" s="8"/>
    </row>
    <row r="91" spans="2:11" ht="20.25" customHeight="1" x14ac:dyDescent="0.3">
      <c r="B91" s="41"/>
      <c r="C91" s="42"/>
      <c r="D91" s="42"/>
      <c r="E91" s="47"/>
      <c r="F91" s="44"/>
      <c r="G91" s="44"/>
      <c r="H91" s="44"/>
      <c r="I91" s="44"/>
      <c r="J91" s="44"/>
      <c r="K91" s="8"/>
    </row>
    <row r="92" spans="2:11" ht="20.25" customHeight="1" x14ac:dyDescent="0.3">
      <c r="B92" s="41"/>
      <c r="C92" s="42"/>
      <c r="D92" s="42"/>
      <c r="E92" s="47"/>
      <c r="F92" s="44"/>
      <c r="G92" s="44"/>
      <c r="H92" s="44"/>
      <c r="I92" s="44"/>
      <c r="J92" s="44"/>
      <c r="K92" s="8"/>
    </row>
    <row r="93" spans="2:11" ht="12.75" customHeight="1" x14ac:dyDescent="0.2">
      <c r="B93" s="38"/>
      <c r="C93" s="39"/>
      <c r="D93" s="39"/>
      <c r="E93" s="40"/>
      <c r="F93" s="40"/>
      <c r="G93" s="30"/>
      <c r="H93" s="30"/>
      <c r="I93" s="35"/>
      <c r="J93" s="8"/>
      <c r="K93" s="8"/>
    </row>
    <row r="94" spans="2:11" ht="24.75" customHeight="1" thickBot="1" x14ac:dyDescent="0.5">
      <c r="B94" s="197" t="s">
        <v>27</v>
      </c>
      <c r="C94" s="198"/>
      <c r="D94" s="198"/>
      <c r="E94" s="198"/>
      <c r="F94" s="197"/>
      <c r="G94" s="197"/>
      <c r="H94" s="197"/>
      <c r="I94" s="198"/>
      <c r="J94" s="11"/>
      <c r="K94" s="8"/>
    </row>
    <row r="95" spans="2:11" ht="12.75" customHeight="1" thickBot="1" x14ac:dyDescent="0.3">
      <c r="B95" s="224" t="s">
        <v>3</v>
      </c>
      <c r="C95" s="187" t="s">
        <v>4</v>
      </c>
      <c r="D95" s="181" t="s">
        <v>37</v>
      </c>
      <c r="E95" s="215" t="s">
        <v>38</v>
      </c>
      <c r="F95" s="215" t="s">
        <v>28</v>
      </c>
      <c r="G95" s="181" t="s">
        <v>29</v>
      </c>
      <c r="H95" s="217" t="s">
        <v>50</v>
      </c>
      <c r="I95" s="95"/>
      <c r="J95" s="8"/>
      <c r="K95" s="8"/>
    </row>
    <row r="96" spans="2:11" ht="25.5" customHeight="1" thickBot="1" x14ac:dyDescent="0.3">
      <c r="B96" s="225"/>
      <c r="C96" s="226"/>
      <c r="D96" s="223"/>
      <c r="E96" s="222"/>
      <c r="F96" s="222"/>
      <c r="G96" s="223"/>
      <c r="H96" s="227"/>
      <c r="I96" s="8"/>
      <c r="J96" s="8"/>
      <c r="K96" s="8"/>
    </row>
    <row r="97" spans="2:11" ht="20.25" customHeight="1" x14ac:dyDescent="0.3">
      <c r="B97" s="140" t="s">
        <v>98</v>
      </c>
      <c r="C97" s="162">
        <v>2413</v>
      </c>
      <c r="D97" s="68">
        <f>E97-7</f>
        <v>45491</v>
      </c>
      <c r="E97" s="68">
        <v>45498</v>
      </c>
      <c r="F97" s="68">
        <f>E97+7</f>
        <v>45505</v>
      </c>
      <c r="G97" s="34">
        <f>F97+3</f>
        <v>45508</v>
      </c>
      <c r="H97" s="31">
        <f>F97+4</f>
        <v>45509</v>
      </c>
      <c r="I97" s="8"/>
      <c r="J97" s="8"/>
      <c r="K97" s="8"/>
    </row>
    <row r="98" spans="2:11" ht="20.25" customHeight="1" x14ac:dyDescent="0.3">
      <c r="B98" s="83" t="s">
        <v>80</v>
      </c>
      <c r="C98" s="96">
        <v>2413</v>
      </c>
      <c r="D98" s="34">
        <f>E98-7</f>
        <v>45498</v>
      </c>
      <c r="E98" s="34">
        <v>45505</v>
      </c>
      <c r="F98" s="34">
        <f>E98+7</f>
        <v>45512</v>
      </c>
      <c r="G98" s="34">
        <f>F98+3</f>
        <v>45515</v>
      </c>
      <c r="H98" s="31">
        <f>F98+4</f>
        <v>45516</v>
      </c>
      <c r="I98" s="8"/>
      <c r="J98" s="8"/>
      <c r="K98" s="8"/>
    </row>
    <row r="99" spans="2:11" ht="20.25" customHeight="1" thickBot="1" x14ac:dyDescent="0.35">
      <c r="B99" s="82" t="s">
        <v>85</v>
      </c>
      <c r="C99" s="33">
        <v>2413</v>
      </c>
      <c r="D99" s="29">
        <f>E99-7</f>
        <v>45505</v>
      </c>
      <c r="E99" s="29">
        <v>45512</v>
      </c>
      <c r="F99" s="29">
        <f>E99+7</f>
        <v>45519</v>
      </c>
      <c r="G99" s="29">
        <f>F99+3</f>
        <v>45522</v>
      </c>
      <c r="H99" s="32">
        <f>F99+4</f>
        <v>45523</v>
      </c>
      <c r="I99" s="35"/>
      <c r="J99" s="8"/>
      <c r="K99" s="8"/>
    </row>
    <row r="100" spans="2:11" ht="18" customHeight="1" x14ac:dyDescent="0.2">
      <c r="B100" s="38"/>
      <c r="C100" s="39"/>
      <c r="D100" s="39"/>
      <c r="E100" s="40"/>
      <c r="F100" s="40"/>
      <c r="G100" s="30"/>
      <c r="H100" s="30"/>
      <c r="I100" s="35"/>
      <c r="J100" s="8"/>
      <c r="K100" s="8"/>
    </row>
    <row r="101" spans="2:11" ht="18" customHeight="1" x14ac:dyDescent="0.2">
      <c r="B101" s="38"/>
      <c r="C101" s="39"/>
      <c r="D101" s="39"/>
      <c r="E101" s="40"/>
      <c r="F101" s="40"/>
      <c r="G101" s="30"/>
      <c r="H101" s="30"/>
      <c r="I101" s="35"/>
      <c r="J101" s="8"/>
      <c r="K101" s="8"/>
    </row>
    <row r="102" spans="2:11" ht="18" customHeight="1" x14ac:dyDescent="0.2">
      <c r="B102" s="38"/>
      <c r="C102" s="39"/>
      <c r="D102" s="39"/>
      <c r="E102" s="40"/>
      <c r="F102" s="40"/>
      <c r="G102" s="30"/>
      <c r="H102" s="30"/>
      <c r="I102" s="35"/>
      <c r="J102" s="8"/>
      <c r="K102" s="8"/>
    </row>
    <row r="103" spans="2:11" ht="18" customHeight="1" x14ac:dyDescent="0.2">
      <c r="B103" s="38"/>
      <c r="C103" s="39"/>
      <c r="D103" s="39"/>
      <c r="E103" s="40"/>
      <c r="F103" s="40"/>
      <c r="G103" s="30"/>
      <c r="H103" s="30"/>
      <c r="I103" s="35"/>
      <c r="J103" s="8"/>
      <c r="K103" s="8"/>
    </row>
    <row r="104" spans="2:11" ht="18" customHeight="1" x14ac:dyDescent="0.2">
      <c r="B104" s="38"/>
      <c r="C104" s="39"/>
      <c r="D104" s="39"/>
      <c r="E104" s="40"/>
      <c r="F104" s="40"/>
      <c r="G104" s="30"/>
      <c r="H104" s="30"/>
      <c r="I104" s="35"/>
      <c r="J104" s="8"/>
      <c r="K104" s="8"/>
    </row>
    <row r="105" spans="2:11" ht="18" customHeight="1" x14ac:dyDescent="0.2">
      <c r="B105" s="38"/>
      <c r="C105" s="39"/>
      <c r="D105" s="39"/>
      <c r="E105" s="40"/>
      <c r="F105" s="40"/>
      <c r="G105" s="30"/>
      <c r="H105" s="30"/>
      <c r="I105" s="35"/>
      <c r="J105" s="8"/>
      <c r="K105" s="8"/>
    </row>
    <row r="106" spans="2:11" ht="18" customHeight="1" x14ac:dyDescent="0.2">
      <c r="B106" s="38"/>
      <c r="C106" s="39"/>
      <c r="D106" s="39"/>
      <c r="E106" s="40"/>
      <c r="F106" s="40"/>
      <c r="G106" s="30"/>
      <c r="H106" s="30"/>
      <c r="I106" s="35"/>
      <c r="J106" s="8"/>
      <c r="K106" s="8"/>
    </row>
    <row r="107" spans="2:11" ht="18" customHeight="1" x14ac:dyDescent="0.2">
      <c r="B107" s="38"/>
      <c r="C107" s="39"/>
      <c r="D107" s="39"/>
      <c r="E107" s="40"/>
      <c r="F107" s="40"/>
      <c r="G107" s="30"/>
      <c r="H107" s="30"/>
      <c r="I107" s="35"/>
      <c r="J107" s="8"/>
      <c r="K107" s="8"/>
    </row>
    <row r="108" spans="2:11" ht="18" customHeight="1" x14ac:dyDescent="0.2">
      <c r="B108" s="38"/>
      <c r="C108" s="39"/>
      <c r="D108" s="39"/>
      <c r="E108" s="40"/>
      <c r="F108" s="40"/>
      <c r="G108" s="30"/>
      <c r="H108" s="30"/>
      <c r="I108" s="45"/>
      <c r="J108" s="45"/>
      <c r="K108" s="45"/>
    </row>
    <row r="109" spans="2:11" ht="18" customHeight="1" x14ac:dyDescent="0.2">
      <c r="B109" s="38"/>
      <c r="C109" s="39"/>
      <c r="D109" s="39"/>
      <c r="E109" s="40"/>
      <c r="F109" s="40"/>
      <c r="G109" s="30"/>
      <c r="H109" s="30"/>
      <c r="I109" s="45"/>
      <c r="J109" s="45"/>
      <c r="K109" s="45"/>
    </row>
    <row r="110" spans="2:11" ht="18" customHeight="1" x14ac:dyDescent="0.2">
      <c r="B110" s="38"/>
      <c r="C110" s="48"/>
      <c r="D110" s="48"/>
      <c r="E110" s="40"/>
      <c r="F110" s="40"/>
      <c r="G110" s="30"/>
      <c r="H110" s="30"/>
      <c r="I110" s="45"/>
      <c r="J110" s="45"/>
      <c r="K110" s="45"/>
    </row>
    <row r="111" spans="2:11" ht="18" customHeight="1" x14ac:dyDescent="0.2">
      <c r="B111" s="38"/>
      <c r="C111" s="48"/>
      <c r="D111" s="48"/>
      <c r="E111" s="40"/>
      <c r="F111" s="40"/>
      <c r="G111" s="30"/>
      <c r="H111" s="30"/>
      <c r="I111" s="45"/>
      <c r="J111" s="45"/>
      <c r="K111" s="45"/>
    </row>
    <row r="112" spans="2:11" ht="18" customHeight="1" x14ac:dyDescent="0.25">
      <c r="B112" s="48"/>
      <c r="C112" s="48"/>
      <c r="D112" s="48"/>
      <c r="E112" s="8"/>
      <c r="F112" s="8"/>
      <c r="G112" s="8"/>
      <c r="H112" s="8"/>
      <c r="I112" s="8"/>
      <c r="J112" s="8"/>
      <c r="K112" s="8"/>
    </row>
    <row r="113" spans="2:12" ht="18" customHeight="1" x14ac:dyDescent="0.25">
      <c r="B113" s="48"/>
      <c r="C113" s="48"/>
      <c r="D113" s="48"/>
      <c r="E113" s="8"/>
      <c r="F113" s="8"/>
      <c r="G113" s="8"/>
      <c r="H113" s="8"/>
      <c r="I113" s="8"/>
      <c r="J113" s="8"/>
      <c r="K113" s="8"/>
    </row>
    <row r="114" spans="2:12" ht="18" customHeight="1" x14ac:dyDescent="0.25">
      <c r="B114" s="6"/>
      <c r="C114" s="6"/>
      <c r="D114" s="6"/>
      <c r="E114" s="7"/>
      <c r="F114" s="7"/>
      <c r="G114" s="7"/>
      <c r="H114" s="7"/>
      <c r="I114" s="7"/>
      <c r="J114" s="46"/>
    </row>
    <row r="115" spans="2:12" ht="18" customHeight="1" x14ac:dyDescent="0.25">
      <c r="B115" s="6"/>
      <c r="C115" s="6"/>
      <c r="D115" s="6"/>
      <c r="E115" s="7"/>
      <c r="F115" s="7"/>
      <c r="G115" s="7"/>
      <c r="H115" s="7"/>
      <c r="I115" s="7"/>
      <c r="J115" s="7"/>
      <c r="K115" s="46"/>
    </row>
    <row r="116" spans="2:12" ht="18" customHeight="1" x14ac:dyDescent="0.25">
      <c r="B116" s="6"/>
      <c r="C116" s="6"/>
      <c r="D116" s="6"/>
      <c r="E116" s="7"/>
      <c r="F116" s="7"/>
      <c r="G116" s="7"/>
      <c r="H116" s="7"/>
      <c r="I116" s="7"/>
      <c r="J116" s="46"/>
    </row>
    <row r="117" spans="2:12" ht="18" customHeight="1" x14ac:dyDescent="0.25">
      <c r="B117" s="6"/>
      <c r="C117" s="6"/>
      <c r="D117" s="6"/>
      <c r="E117" s="7"/>
      <c r="F117" s="7"/>
      <c r="G117" s="7"/>
      <c r="H117" s="7"/>
      <c r="I117" s="7"/>
      <c r="J117" s="7"/>
    </row>
    <row r="118" spans="2:12" ht="18" customHeight="1" x14ac:dyDescent="0.25">
      <c r="B118" s="6"/>
      <c r="C118" s="6"/>
      <c r="D118" s="6"/>
      <c r="E118" s="7"/>
      <c r="F118" s="7"/>
      <c r="G118" s="7"/>
      <c r="H118" s="7"/>
      <c r="I118" s="7"/>
      <c r="J118" s="7"/>
    </row>
    <row r="119" spans="2:12" ht="18" customHeight="1" x14ac:dyDescent="0.25">
      <c r="B119" s="6"/>
      <c r="C119" s="6"/>
      <c r="D119" s="6"/>
      <c r="E119" s="7"/>
      <c r="F119" s="7"/>
      <c r="G119" s="7"/>
      <c r="H119" s="7"/>
      <c r="I119" s="7"/>
      <c r="J119" s="7"/>
    </row>
    <row r="120" spans="2:12" ht="18" customHeight="1" x14ac:dyDescent="0.25">
      <c r="B120" s="6"/>
      <c r="C120" s="6"/>
      <c r="D120" s="6"/>
      <c r="E120" s="7"/>
      <c r="F120" s="7"/>
      <c r="G120" s="7"/>
      <c r="H120" s="7"/>
      <c r="I120" s="7"/>
      <c r="J120" s="7"/>
    </row>
    <row r="121" spans="2:12" ht="18" customHeight="1" x14ac:dyDescent="0.25">
      <c r="B121" s="6"/>
      <c r="C121" s="6"/>
      <c r="D121" s="6"/>
      <c r="E121" s="7"/>
      <c r="F121" s="7"/>
      <c r="G121" s="7"/>
      <c r="H121" s="7"/>
      <c r="I121" s="7"/>
      <c r="J121" s="7"/>
    </row>
    <row r="122" spans="2:12" ht="18" customHeight="1" x14ac:dyDescent="0.25">
      <c r="B122" s="6"/>
      <c r="C122" s="6"/>
      <c r="D122" s="6"/>
      <c r="E122" s="7"/>
      <c r="F122" s="7"/>
      <c r="G122" s="7"/>
      <c r="H122" s="7"/>
      <c r="I122" s="7"/>
      <c r="J122" s="7"/>
    </row>
    <row r="123" spans="2:12" ht="18" customHeight="1" x14ac:dyDescent="0.25">
      <c r="B123" s="6"/>
      <c r="C123" s="6"/>
      <c r="D123" s="6"/>
      <c r="E123" s="7"/>
      <c r="F123" s="7"/>
      <c r="G123" s="7"/>
      <c r="H123" s="7"/>
      <c r="I123" s="7"/>
      <c r="J123" s="7"/>
    </row>
    <row r="124" spans="2:12" ht="18" customHeight="1" x14ac:dyDescent="0.25">
      <c r="B124" s="6"/>
      <c r="C124" s="6"/>
      <c r="D124" s="6"/>
      <c r="E124" s="7"/>
      <c r="F124" s="7"/>
      <c r="G124" s="7"/>
      <c r="H124" s="7"/>
      <c r="I124" s="7"/>
      <c r="J124" s="7"/>
    </row>
    <row r="125" spans="2:12" ht="18" customHeight="1" x14ac:dyDescent="0.25">
      <c r="B125" s="6"/>
      <c r="C125" s="6"/>
      <c r="D125" s="6"/>
      <c r="E125" s="7"/>
      <c r="F125" s="7"/>
      <c r="G125" s="7"/>
      <c r="H125" s="7"/>
      <c r="I125" s="7"/>
      <c r="J125" s="7"/>
    </row>
    <row r="126" spans="2:12" ht="18" customHeight="1" x14ac:dyDescent="0.25">
      <c r="B126" s="6"/>
      <c r="C126" s="6"/>
      <c r="D126" s="6"/>
      <c r="E126" s="7"/>
      <c r="F126" s="7"/>
      <c r="G126" s="7"/>
      <c r="H126" s="7"/>
      <c r="I126" s="7"/>
      <c r="J126" s="7"/>
    </row>
    <row r="127" spans="2:12" ht="18" customHeight="1" x14ac:dyDescent="0.25">
      <c r="B127" s="6"/>
      <c r="C127" s="6"/>
      <c r="D127" s="6"/>
      <c r="E127" s="7"/>
      <c r="F127" s="7"/>
      <c r="G127" s="7"/>
      <c r="H127" s="7"/>
      <c r="I127" s="7"/>
      <c r="J127" s="7"/>
      <c r="L127" s="75"/>
    </row>
    <row r="128" spans="2:12" ht="18" customHeight="1" x14ac:dyDescent="0.25">
      <c r="B128" s="6"/>
      <c r="C128" s="6"/>
      <c r="D128" s="6"/>
      <c r="E128" s="7"/>
      <c r="F128" s="212"/>
      <c r="G128" s="212"/>
      <c r="H128" s="212"/>
      <c r="I128" s="212"/>
      <c r="J128" s="7"/>
    </row>
    <row r="129" spans="2:10" ht="18" customHeight="1" x14ac:dyDescent="0.25">
      <c r="B129" s="6"/>
      <c r="C129" s="6"/>
      <c r="D129" s="6"/>
      <c r="E129" s="7"/>
      <c r="F129" s="7"/>
      <c r="G129" s="7"/>
      <c r="H129" s="7"/>
      <c r="I129" s="7"/>
      <c r="J129" s="7"/>
    </row>
    <row r="130" spans="2:10" ht="18" customHeight="1" x14ac:dyDescent="0.25">
      <c r="B130" s="6"/>
      <c r="C130" s="6"/>
      <c r="D130" s="6"/>
      <c r="E130" s="7"/>
      <c r="F130" s="203"/>
      <c r="G130" s="203"/>
      <c r="H130" s="203"/>
      <c r="I130" s="203"/>
      <c r="J130" s="7"/>
    </row>
    <row r="131" spans="2:10" ht="18" customHeight="1" x14ac:dyDescent="0.25">
      <c r="B131" s="6"/>
      <c r="C131" s="6"/>
      <c r="D131" s="6"/>
      <c r="E131" s="7"/>
      <c r="F131" s="87"/>
      <c r="G131" s="87"/>
      <c r="H131" s="87"/>
      <c r="I131" s="87"/>
      <c r="J131" s="7"/>
    </row>
    <row r="132" spans="2:10" ht="18" customHeight="1" x14ac:dyDescent="0.25">
      <c r="B132" s="6"/>
      <c r="C132" s="6"/>
      <c r="D132" s="6"/>
      <c r="E132" s="7"/>
      <c r="F132" s="87"/>
      <c r="G132" s="87"/>
      <c r="H132" s="87"/>
      <c r="I132" s="87"/>
      <c r="J132" s="7"/>
    </row>
    <row r="133" spans="2:10" ht="18" customHeight="1" x14ac:dyDescent="0.25">
      <c r="B133" s="6"/>
      <c r="C133" s="6"/>
      <c r="D133" s="6"/>
      <c r="E133" s="7"/>
      <c r="F133" s="87"/>
      <c r="G133" s="87"/>
      <c r="H133" s="87"/>
      <c r="I133" s="87"/>
      <c r="J133" s="7"/>
    </row>
    <row r="134" spans="2:10" ht="18" customHeight="1" x14ac:dyDescent="0.25">
      <c r="B134" s="6"/>
      <c r="C134" s="6"/>
      <c r="D134" s="6"/>
      <c r="E134" s="7"/>
      <c r="F134" s="87"/>
      <c r="G134" s="87"/>
      <c r="H134" s="87"/>
      <c r="I134" s="87"/>
      <c r="J134" s="7"/>
    </row>
    <row r="135" spans="2:10" ht="18" customHeight="1" x14ac:dyDescent="0.25">
      <c r="B135" s="6"/>
      <c r="C135" s="6"/>
      <c r="D135" s="6"/>
      <c r="E135" s="7"/>
      <c r="F135" s="87"/>
      <c r="G135" s="87"/>
      <c r="H135" s="87"/>
      <c r="I135" s="87"/>
      <c r="J135" s="7"/>
    </row>
    <row r="136" spans="2:10" ht="18" customHeight="1" x14ac:dyDescent="0.25">
      <c r="B136" s="6"/>
      <c r="C136" s="6"/>
      <c r="D136" s="6"/>
      <c r="E136" s="7"/>
      <c r="F136" s="87"/>
      <c r="G136" s="87"/>
      <c r="H136" s="87"/>
      <c r="I136" s="87"/>
      <c r="J136" s="7"/>
    </row>
    <row r="137" spans="2:10" ht="18" customHeight="1" x14ac:dyDescent="0.25">
      <c r="B137" s="6"/>
      <c r="C137" s="6"/>
      <c r="D137" s="6"/>
      <c r="E137" s="7"/>
      <c r="F137" s="87"/>
      <c r="G137" s="87"/>
      <c r="H137" s="87"/>
      <c r="I137" s="87"/>
      <c r="J137" s="7"/>
    </row>
    <row r="138" spans="2:10" ht="18" customHeight="1" x14ac:dyDescent="0.25">
      <c r="B138" s="6"/>
      <c r="C138" s="6"/>
      <c r="D138" s="6"/>
      <c r="E138" s="7"/>
      <c r="F138" s="87"/>
      <c r="G138" s="87"/>
      <c r="H138" s="87"/>
      <c r="I138" s="87"/>
      <c r="J138" s="7"/>
    </row>
    <row r="139" spans="2:10" ht="18" customHeight="1" x14ac:dyDescent="0.25">
      <c r="B139" s="6"/>
      <c r="C139" s="6"/>
      <c r="D139" s="6"/>
      <c r="E139" s="7"/>
      <c r="F139" s="87"/>
      <c r="G139" s="87"/>
      <c r="H139" s="87"/>
      <c r="I139" s="87"/>
      <c r="J139" s="7"/>
    </row>
    <row r="140" spans="2:10" ht="18" customHeight="1" x14ac:dyDescent="0.25">
      <c r="B140" s="6"/>
      <c r="C140" s="6"/>
      <c r="D140" s="6"/>
      <c r="E140" s="7"/>
      <c r="F140" s="87"/>
      <c r="G140" s="87"/>
      <c r="H140" s="87"/>
      <c r="I140" s="87"/>
      <c r="J140" s="7"/>
    </row>
    <row r="141" spans="2:10" ht="18" customHeight="1" x14ac:dyDescent="0.25">
      <c r="B141" s="6"/>
      <c r="C141" s="6"/>
      <c r="D141" s="6"/>
      <c r="E141" s="7"/>
      <c r="F141" s="203"/>
      <c r="G141" s="203"/>
      <c r="H141" s="203"/>
      <c r="I141" s="203"/>
      <c r="J141" s="7"/>
    </row>
    <row r="142" spans="2:10" ht="18" customHeight="1" x14ac:dyDescent="0.25">
      <c r="B142" s="6"/>
      <c r="C142" s="6"/>
      <c r="D142" s="6"/>
      <c r="E142" s="7"/>
      <c r="F142" s="203"/>
      <c r="G142" s="203"/>
      <c r="H142" s="203"/>
      <c r="I142" s="203"/>
      <c r="J142" s="7"/>
    </row>
    <row r="143" spans="2:10" ht="18" customHeight="1" x14ac:dyDescent="0.25">
      <c r="B143" s="6"/>
      <c r="C143" s="6"/>
      <c r="D143" s="6"/>
      <c r="E143" s="7"/>
      <c r="F143" s="211"/>
      <c r="G143" s="211"/>
      <c r="H143" s="211"/>
      <c r="I143" s="211"/>
      <c r="J143" s="7"/>
    </row>
    <row r="144" spans="2:10" ht="18" customHeight="1" x14ac:dyDescent="0.25">
      <c r="B144" s="6"/>
      <c r="C144" s="6"/>
      <c r="D144" s="6"/>
      <c r="E144" s="7"/>
      <c r="F144" s="211"/>
      <c r="G144" s="211"/>
      <c r="H144" s="211"/>
      <c r="I144" s="211"/>
      <c r="J144" s="7"/>
    </row>
    <row r="145" spans="2:11" ht="18" customHeight="1" x14ac:dyDescent="0.25">
      <c r="B145" s="6"/>
      <c r="C145" s="6"/>
      <c r="D145" s="6"/>
      <c r="E145" s="7"/>
      <c r="F145" s="7"/>
      <c r="G145" s="7"/>
      <c r="H145" s="7"/>
      <c r="I145" s="7"/>
      <c r="J145" s="7"/>
    </row>
    <row r="146" spans="2:11" ht="18" customHeight="1" x14ac:dyDescent="0.25">
      <c r="B146" s="6"/>
      <c r="C146" s="6"/>
      <c r="D146" s="6"/>
      <c r="E146" s="7"/>
      <c r="F146" s="7"/>
      <c r="G146" s="7"/>
      <c r="H146" s="7"/>
      <c r="I146" s="7"/>
      <c r="J146" s="7"/>
    </row>
    <row r="147" spans="2:11" ht="18" customHeight="1" x14ac:dyDescent="0.25">
      <c r="B147" s="6"/>
      <c r="C147" s="6"/>
      <c r="D147" s="6"/>
      <c r="E147" s="7"/>
      <c r="F147" s="7"/>
      <c r="G147" s="7"/>
      <c r="H147" s="7"/>
      <c r="I147" s="7"/>
      <c r="J147" s="7"/>
    </row>
    <row r="148" spans="2:11" ht="18" customHeight="1" x14ac:dyDescent="0.25">
      <c r="B148" s="6"/>
      <c r="C148" s="6"/>
      <c r="D148" s="6"/>
      <c r="E148" s="7"/>
      <c r="F148" s="7"/>
      <c r="G148" s="7"/>
      <c r="H148" s="7"/>
      <c r="I148" s="7"/>
      <c r="J148" s="7"/>
    </row>
    <row r="149" spans="2:11" ht="18" customHeight="1" x14ac:dyDescent="0.25">
      <c r="B149" s="6"/>
      <c r="C149" s="6"/>
      <c r="D149" s="6"/>
      <c r="E149" s="7"/>
      <c r="F149" s="7"/>
      <c r="G149" s="7"/>
      <c r="H149" s="7"/>
      <c r="I149" s="7"/>
      <c r="J149" s="7"/>
    </row>
    <row r="150" spans="2:11" ht="18" customHeight="1" x14ac:dyDescent="0.25">
      <c r="B150" s="6"/>
      <c r="C150" s="6"/>
      <c r="D150" s="6"/>
      <c r="E150" s="7"/>
      <c r="F150" s="7"/>
      <c r="G150" s="7"/>
      <c r="H150" s="7"/>
      <c r="I150" s="7"/>
      <c r="J150" s="7"/>
    </row>
    <row r="151" spans="2:11" ht="18" customHeight="1" x14ac:dyDescent="0.25">
      <c r="B151" s="53" t="s">
        <v>55</v>
      </c>
      <c r="C151" s="6"/>
      <c r="D151" s="6"/>
      <c r="E151" s="7"/>
      <c r="F151" s="7"/>
      <c r="G151" s="7"/>
      <c r="H151" s="7"/>
      <c r="I151" s="7"/>
      <c r="J151" s="7"/>
    </row>
    <row r="152" spans="2:11" ht="18" customHeight="1" x14ac:dyDescent="0.25">
      <c r="B152" s="53" t="s">
        <v>31</v>
      </c>
      <c r="C152" s="54"/>
      <c r="D152" s="54"/>
      <c r="E152" s="55"/>
      <c r="F152" s="55"/>
      <c r="G152" s="55"/>
      <c r="H152" s="55"/>
      <c r="I152" s="55"/>
      <c r="J152" s="55"/>
      <c r="K152" s="55"/>
    </row>
    <row r="153" spans="2:11" ht="18" customHeight="1" x14ac:dyDescent="0.25">
      <c r="B153" s="53" t="s">
        <v>32</v>
      </c>
      <c r="C153" s="54"/>
      <c r="D153" s="54"/>
      <c r="E153" s="55"/>
      <c r="F153" s="55"/>
      <c r="G153" s="55"/>
      <c r="H153" s="55"/>
      <c r="I153" s="55"/>
      <c r="J153" s="55"/>
      <c r="K153" s="55"/>
    </row>
    <row r="154" spans="2:11" ht="18" customHeight="1" x14ac:dyDescent="0.25">
      <c r="B154" s="53" t="s">
        <v>33</v>
      </c>
      <c r="C154" s="54"/>
      <c r="D154" s="54"/>
      <c r="E154" s="55"/>
      <c r="F154" s="55"/>
      <c r="G154" s="55"/>
      <c r="H154" s="55"/>
      <c r="I154" s="55"/>
      <c r="J154" s="55"/>
      <c r="K154" s="55"/>
    </row>
    <row r="155" spans="2:11" ht="18" customHeight="1" x14ac:dyDescent="0.25">
      <c r="B155" s="53" t="s">
        <v>34</v>
      </c>
      <c r="C155" s="54"/>
      <c r="D155" s="54"/>
      <c r="E155" s="55"/>
      <c r="F155" s="55"/>
      <c r="G155" s="55"/>
      <c r="H155" s="55"/>
      <c r="I155" s="55"/>
      <c r="J155" s="55"/>
      <c r="K155" s="55"/>
    </row>
    <row r="156" spans="2:11" ht="18" customHeight="1" x14ac:dyDescent="0.25">
      <c r="B156" s="53" t="s">
        <v>35</v>
      </c>
      <c r="C156" s="54"/>
      <c r="D156" s="54"/>
      <c r="E156" s="55"/>
      <c r="F156" s="55"/>
      <c r="G156" s="55"/>
      <c r="H156" s="55"/>
      <c r="I156" s="55"/>
      <c r="J156" s="55"/>
      <c r="K156" s="55"/>
    </row>
    <row r="157" spans="2:11" ht="18" customHeight="1" x14ac:dyDescent="0.25">
      <c r="B157" s="50"/>
      <c r="C157" s="51"/>
      <c r="D157" s="51"/>
      <c r="E157" s="52"/>
      <c r="F157" s="52"/>
      <c r="G157" s="52"/>
      <c r="H157" s="52"/>
      <c r="I157" s="7"/>
      <c r="J157" s="7"/>
    </row>
    <row r="158" spans="2:11" ht="18" customHeight="1" x14ac:dyDescent="0.25">
      <c r="B158" s="50"/>
      <c r="C158" s="51"/>
      <c r="D158" s="51"/>
      <c r="E158" s="52"/>
      <c r="F158" s="52"/>
      <c r="G158" s="52"/>
      <c r="H158" s="52"/>
      <c r="I158" s="7"/>
      <c r="J158" s="7"/>
    </row>
    <row r="159" spans="2:11" ht="18" customHeight="1" x14ac:dyDescent="0.25">
      <c r="B159" s="50"/>
      <c r="C159" s="51"/>
      <c r="D159" s="51"/>
      <c r="E159" s="52"/>
      <c r="F159" s="52"/>
      <c r="G159" s="52"/>
      <c r="H159" s="52"/>
      <c r="I159" s="7"/>
      <c r="J159" s="7"/>
    </row>
    <row r="160" spans="2:11" ht="18" customHeight="1" x14ac:dyDescent="0.25">
      <c r="B160" s="50"/>
      <c r="C160" s="51"/>
      <c r="D160" s="51"/>
      <c r="E160" s="52"/>
      <c r="F160" s="52"/>
      <c r="G160" s="52"/>
      <c r="H160" s="52"/>
      <c r="I160" s="7"/>
      <c r="J160" s="7"/>
    </row>
    <row r="161" spans="2:10" ht="18" customHeight="1" x14ac:dyDescent="0.25">
      <c r="B161" s="6"/>
      <c r="C161" s="6"/>
      <c r="D161" s="6"/>
      <c r="E161" s="7"/>
      <c r="F161" s="7"/>
      <c r="G161" s="7"/>
      <c r="H161" s="7"/>
      <c r="I161" s="7"/>
      <c r="J161" s="7"/>
    </row>
    <row r="162" spans="2:10" ht="18" customHeight="1" x14ac:dyDescent="0.25">
      <c r="B162" s="6"/>
      <c r="C162" s="6"/>
      <c r="D162" s="6"/>
      <c r="E162" s="7"/>
      <c r="F162" s="7"/>
      <c r="G162" s="7"/>
      <c r="H162" s="7"/>
      <c r="I162" s="7"/>
      <c r="J162" s="7"/>
    </row>
    <row r="163" spans="2:10" ht="18" customHeight="1" x14ac:dyDescent="0.25">
      <c r="B163" s="6"/>
      <c r="C163" s="6"/>
      <c r="D163" s="6"/>
      <c r="E163" s="7"/>
      <c r="F163" s="7"/>
      <c r="G163" s="7"/>
      <c r="H163" s="7"/>
      <c r="I163" s="7"/>
      <c r="J163" s="7"/>
    </row>
    <row r="164" spans="2:10" ht="18" customHeight="1" x14ac:dyDescent="0.25">
      <c r="B164" s="6"/>
      <c r="C164" s="6"/>
      <c r="D164" s="6"/>
      <c r="E164" s="7"/>
      <c r="F164" s="7"/>
      <c r="G164" s="7"/>
      <c r="H164" s="7"/>
      <c r="I164" s="7"/>
      <c r="J164" s="7"/>
    </row>
    <row r="165" spans="2:10" ht="18" customHeight="1" x14ac:dyDescent="0.25">
      <c r="B165" s="6"/>
      <c r="C165" s="6"/>
      <c r="D165" s="6"/>
      <c r="E165" s="7"/>
      <c r="F165" s="7"/>
      <c r="G165" s="7"/>
      <c r="H165" s="7"/>
      <c r="I165" s="7"/>
      <c r="J165" s="7"/>
    </row>
    <row r="166" spans="2:10" ht="18" customHeight="1" x14ac:dyDescent="0.25">
      <c r="B166" s="6"/>
      <c r="C166" s="6"/>
      <c r="D166" s="6"/>
      <c r="E166" s="7"/>
      <c r="F166" s="7"/>
      <c r="G166" s="7"/>
      <c r="H166" s="7"/>
      <c r="I166" s="7"/>
      <c r="J166" s="7"/>
    </row>
    <row r="167" spans="2:10" ht="18" customHeight="1" x14ac:dyDescent="0.25">
      <c r="B167" s="6"/>
      <c r="C167" s="6"/>
      <c r="D167" s="6"/>
      <c r="E167" s="7"/>
      <c r="F167" s="7"/>
      <c r="G167" s="7"/>
      <c r="H167" s="7"/>
      <c r="I167" s="7"/>
      <c r="J167" s="7"/>
    </row>
    <row r="168" spans="2:10" ht="18" customHeight="1" x14ac:dyDescent="0.25">
      <c r="B168" s="6"/>
      <c r="C168" s="6"/>
      <c r="D168" s="6"/>
      <c r="E168" s="7"/>
      <c r="F168" s="7"/>
      <c r="G168" s="7"/>
      <c r="H168" s="7"/>
      <c r="I168" s="7"/>
      <c r="J168" s="7"/>
    </row>
    <row r="169" spans="2:10" ht="18" customHeight="1" x14ac:dyDescent="0.25">
      <c r="B169" s="6"/>
      <c r="C169" s="6"/>
      <c r="D169" s="6"/>
      <c r="E169" s="7"/>
      <c r="F169" s="7"/>
      <c r="G169" s="7"/>
      <c r="H169" s="7"/>
      <c r="I169" s="7"/>
      <c r="J169" s="7"/>
    </row>
    <row r="170" spans="2:10" ht="18" customHeight="1" x14ac:dyDescent="0.25">
      <c r="B170" s="6"/>
      <c r="C170" s="6"/>
      <c r="D170" s="6"/>
      <c r="E170" s="7"/>
      <c r="F170" s="7"/>
      <c r="G170" s="7"/>
      <c r="H170" s="7"/>
      <c r="I170" s="7"/>
      <c r="J170" s="7"/>
    </row>
    <row r="171" spans="2:10" ht="18" customHeight="1" x14ac:dyDescent="0.25">
      <c r="B171" s="6"/>
      <c r="C171" s="6"/>
      <c r="D171" s="6"/>
      <c r="E171" s="7"/>
      <c r="F171" s="7"/>
      <c r="G171" s="7"/>
      <c r="H171" s="7"/>
      <c r="I171" s="7"/>
      <c r="J171" s="7"/>
    </row>
    <row r="172" spans="2:10" ht="18" customHeight="1" x14ac:dyDescent="0.25">
      <c r="B172" s="6"/>
      <c r="C172" s="6"/>
      <c r="D172" s="6"/>
      <c r="E172" s="7"/>
      <c r="F172" s="7"/>
      <c r="G172" s="7"/>
      <c r="H172" s="7"/>
      <c r="I172" s="7"/>
      <c r="J172" s="7"/>
    </row>
    <row r="173" spans="2:10" ht="18" customHeight="1" x14ac:dyDescent="0.25">
      <c r="B173" s="6"/>
      <c r="C173" s="6"/>
      <c r="D173" s="6"/>
      <c r="E173" s="7"/>
      <c r="F173" s="7"/>
      <c r="G173" s="7"/>
      <c r="H173" s="7"/>
      <c r="I173" s="7"/>
      <c r="J173" s="7"/>
    </row>
    <row r="174" spans="2:10" ht="18" customHeight="1" x14ac:dyDescent="0.25">
      <c r="B174" s="6"/>
      <c r="C174" s="6"/>
      <c r="D174" s="6"/>
      <c r="E174" s="7"/>
      <c r="F174" s="7"/>
      <c r="G174" s="7"/>
      <c r="H174" s="7"/>
      <c r="I174" s="7"/>
      <c r="J174" s="7"/>
    </row>
    <row r="175" spans="2:10" ht="12.75" customHeight="1" x14ac:dyDescent="0.25"/>
    <row r="176" spans="2:10" ht="12.75" customHeight="1" x14ac:dyDescent="0.25"/>
    <row r="185" ht="12.75" customHeight="1" x14ac:dyDescent="0.25"/>
    <row r="187" ht="12.75" customHeight="1" x14ac:dyDescent="0.25"/>
    <row r="193" ht="12.75" customHeight="1" x14ac:dyDescent="0.25"/>
    <row r="196" ht="12.75" customHeight="1" x14ac:dyDescent="0.25"/>
    <row r="201" ht="12.75" customHeight="1" x14ac:dyDescent="0.25"/>
    <row r="204" ht="12.75" customHeight="1" x14ac:dyDescent="0.25"/>
    <row r="210" ht="12.75" customHeight="1" x14ac:dyDescent="0.25"/>
  </sheetData>
  <mergeCells count="82">
    <mergeCell ref="B30:G30"/>
    <mergeCell ref="B31:B32"/>
    <mergeCell ref="C31:C32"/>
    <mergeCell ref="E31:E32"/>
    <mergeCell ref="F31:F32"/>
    <mergeCell ref="G31:G32"/>
    <mergeCell ref="A6:J6"/>
    <mergeCell ref="A7:J7"/>
    <mergeCell ref="A8:J8"/>
    <mergeCell ref="B13:H13"/>
    <mergeCell ref="B14:B15"/>
    <mergeCell ref="C14:C15"/>
    <mergeCell ref="E14:E15"/>
    <mergeCell ref="F14:F15"/>
    <mergeCell ref="G14:G15"/>
    <mergeCell ref="H14:H15"/>
    <mergeCell ref="I14:I15"/>
    <mergeCell ref="J14:J15"/>
    <mergeCell ref="D14:D15"/>
    <mergeCell ref="B23:G23"/>
    <mergeCell ref="B24:B25"/>
    <mergeCell ref="C24:C25"/>
    <mergeCell ref="E24:E25"/>
    <mergeCell ref="F24:F25"/>
    <mergeCell ref="G24:G25"/>
    <mergeCell ref="B34:H34"/>
    <mergeCell ref="B36:B37"/>
    <mergeCell ref="C36:C37"/>
    <mergeCell ref="E36:E37"/>
    <mergeCell ref="F36:F37"/>
    <mergeCell ref="G36:G37"/>
    <mergeCell ref="I36:I37"/>
    <mergeCell ref="H36:H37"/>
    <mergeCell ref="B44:B45"/>
    <mergeCell ref="C44:C45"/>
    <mergeCell ref="E44:E45"/>
    <mergeCell ref="F44:F45"/>
    <mergeCell ref="G44:G45"/>
    <mergeCell ref="H67:H68"/>
    <mergeCell ref="I67:I68"/>
    <mergeCell ref="J67:J68"/>
    <mergeCell ref="B57:J57"/>
    <mergeCell ref="B58:B59"/>
    <mergeCell ref="C58:C59"/>
    <mergeCell ref="E58:E59"/>
    <mergeCell ref="F58:F59"/>
    <mergeCell ref="G58:G59"/>
    <mergeCell ref="H58:H59"/>
    <mergeCell ref="I58:I59"/>
    <mergeCell ref="B67:B68"/>
    <mergeCell ref="C67:C68"/>
    <mergeCell ref="E67:E68"/>
    <mergeCell ref="F67:F68"/>
    <mergeCell ref="G67:G68"/>
    <mergeCell ref="F141:I141"/>
    <mergeCell ref="F142:I142"/>
    <mergeCell ref="F143:I143"/>
    <mergeCell ref="F144:I144"/>
    <mergeCell ref="B94:I94"/>
    <mergeCell ref="B95:B96"/>
    <mergeCell ref="C95:C96"/>
    <mergeCell ref="D95:D96"/>
    <mergeCell ref="E95:E96"/>
    <mergeCell ref="F95:F96"/>
    <mergeCell ref="G95:G96"/>
    <mergeCell ref="H95:H96"/>
    <mergeCell ref="J36:J37"/>
    <mergeCell ref="K36:K37"/>
    <mergeCell ref="B35:J35"/>
    <mergeCell ref="F128:I128"/>
    <mergeCell ref="F130:I130"/>
    <mergeCell ref="B74:J74"/>
    <mergeCell ref="B75:B76"/>
    <mergeCell ref="C75:C76"/>
    <mergeCell ref="E75:E76"/>
    <mergeCell ref="F75:F76"/>
    <mergeCell ref="G75:G76"/>
    <mergeCell ref="H75:H76"/>
    <mergeCell ref="I75:I76"/>
    <mergeCell ref="J75:J76"/>
    <mergeCell ref="J58:J59"/>
    <mergeCell ref="B66:J66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50" max="11" man="1"/>
    <brk id="8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K174"/>
  <sheetViews>
    <sheetView view="pageBreakPreview" zoomScaleNormal="100" zoomScaleSheetLayoutView="100" zoomScalePageLayoutView="110" workbookViewId="0"/>
  </sheetViews>
  <sheetFormatPr defaultColWidth="8.5703125" defaultRowHeight="18" x14ac:dyDescent="0.25"/>
  <cols>
    <col min="1" max="1" width="6.5703125" style="13" customWidth="1"/>
    <col min="2" max="2" width="28.42578125" style="1" customWidth="1"/>
    <col min="3" max="3" width="12" style="1" customWidth="1"/>
    <col min="4" max="4" width="12.42578125" style="2" customWidth="1"/>
    <col min="5" max="5" width="13.5703125" style="2" customWidth="1"/>
    <col min="6" max="6" width="15.42578125" style="2" customWidth="1"/>
    <col min="7" max="9" width="13.5703125" style="2" customWidth="1"/>
    <col min="10" max="10" width="15.5703125" style="7" customWidth="1"/>
    <col min="11" max="11" width="33.42578125" style="3" customWidth="1"/>
    <col min="12" max="12" width="5" style="3" customWidth="1"/>
    <col min="13" max="16384" width="8.5703125" style="3"/>
  </cols>
  <sheetData>
    <row r="1" spans="1:10" x14ac:dyDescent="0.25">
      <c r="B1" s="6"/>
      <c r="C1" s="6"/>
      <c r="D1" s="7"/>
      <c r="E1" s="7"/>
      <c r="F1" s="7"/>
      <c r="G1" s="7"/>
      <c r="H1" s="7"/>
      <c r="I1" s="7"/>
    </row>
    <row r="2" spans="1:10" x14ac:dyDescent="0.25">
      <c r="B2" s="6"/>
      <c r="C2" s="6"/>
      <c r="D2" s="7"/>
      <c r="E2" s="7"/>
      <c r="F2" s="7"/>
      <c r="G2" s="7"/>
      <c r="H2" s="7"/>
      <c r="I2" s="7"/>
    </row>
    <row r="3" spans="1:10" x14ac:dyDescent="0.25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25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25">
      <c r="B5" s="6"/>
      <c r="C5" s="6"/>
      <c r="D5" s="7"/>
      <c r="E5" s="7"/>
      <c r="F5" s="7"/>
      <c r="G5" s="7"/>
      <c r="H5" s="7"/>
      <c r="I5" s="7"/>
    </row>
    <row r="6" spans="1:10" s="21" customFormat="1" ht="45" x14ac:dyDescent="0.25">
      <c r="A6" s="183" t="s">
        <v>42</v>
      </c>
      <c r="B6" s="183"/>
      <c r="C6" s="183"/>
      <c r="D6" s="183"/>
      <c r="E6" s="183"/>
      <c r="F6" s="183"/>
      <c r="G6" s="183"/>
      <c r="H6" s="183"/>
      <c r="I6" s="183"/>
    </row>
    <row r="7" spans="1:10" s="21" customFormat="1" ht="45" x14ac:dyDescent="0.25">
      <c r="A7" s="183" t="s">
        <v>1</v>
      </c>
      <c r="B7" s="183"/>
      <c r="C7" s="183"/>
      <c r="D7" s="183"/>
      <c r="E7" s="183"/>
      <c r="F7" s="183"/>
      <c r="G7" s="183"/>
      <c r="H7" s="183"/>
      <c r="I7" s="183"/>
    </row>
    <row r="8" spans="1:10" s="4" customFormat="1" ht="34.5" x14ac:dyDescent="0.25">
      <c r="A8" s="199" t="str">
        <f>MELBOURNE!A7</f>
        <v>15th July 2024</v>
      </c>
      <c r="B8" s="199"/>
      <c r="C8" s="199"/>
      <c r="D8" s="199"/>
      <c r="E8" s="199"/>
      <c r="F8" s="199"/>
      <c r="G8" s="199"/>
      <c r="H8" s="199"/>
      <c r="I8" s="199"/>
      <c r="J8" s="21"/>
    </row>
    <row r="9" spans="1:10" ht="33" customHeight="1" thickBot="1" x14ac:dyDescent="0.5">
      <c r="B9" s="198" t="s">
        <v>2</v>
      </c>
      <c r="C9" s="198"/>
      <c r="D9" s="198"/>
      <c r="E9" s="198"/>
      <c r="F9" s="198"/>
      <c r="G9" s="198"/>
      <c r="H9" s="11"/>
      <c r="I9" s="8"/>
      <c r="J9" s="8"/>
    </row>
    <row r="10" spans="1:10" ht="12.75" customHeight="1" x14ac:dyDescent="0.25">
      <c r="B10" s="185" t="s">
        <v>3</v>
      </c>
      <c r="C10" s="187" t="s">
        <v>4</v>
      </c>
      <c r="D10" s="181" t="s">
        <v>37</v>
      </c>
      <c r="E10" s="181" t="s">
        <v>43</v>
      </c>
      <c r="F10" s="181" t="s">
        <v>7</v>
      </c>
      <c r="G10" s="201" t="s">
        <v>67</v>
      </c>
      <c r="H10" s="201" t="s">
        <v>73</v>
      </c>
      <c r="I10" s="180"/>
      <c r="J10" s="9"/>
    </row>
    <row r="11" spans="1:10" ht="25.5" customHeight="1" thickBot="1" x14ac:dyDescent="0.3">
      <c r="B11" s="186"/>
      <c r="C11" s="188"/>
      <c r="D11" s="182"/>
      <c r="E11" s="182"/>
      <c r="F11" s="182"/>
      <c r="G11" s="202"/>
      <c r="H11" s="202"/>
      <c r="I11" s="232"/>
      <c r="J11" s="10"/>
    </row>
    <row r="12" spans="1:10" s="14" customFormat="1" ht="19.5" customHeight="1" x14ac:dyDescent="0.3">
      <c r="A12" s="75"/>
      <c r="B12" s="15" t="s">
        <v>64</v>
      </c>
      <c r="C12" s="89" t="s">
        <v>90</v>
      </c>
      <c r="D12" s="164">
        <v>45491.625</v>
      </c>
      <c r="E12" s="164">
        <v>45496.25</v>
      </c>
      <c r="F12" s="164">
        <v>45504.666666666664</v>
      </c>
      <c r="G12" s="149">
        <f>(E12+28)</f>
        <v>45524.25</v>
      </c>
      <c r="H12" s="110">
        <f>(E12+30)</f>
        <v>45526.25</v>
      </c>
      <c r="I12" s="12"/>
      <c r="J12" s="13"/>
    </row>
    <row r="13" spans="1:10" s="14" customFormat="1" ht="19.5" customHeight="1" x14ac:dyDescent="0.3">
      <c r="A13" s="76"/>
      <c r="B13" s="15" t="s">
        <v>106</v>
      </c>
      <c r="C13" s="89" t="s">
        <v>107</v>
      </c>
      <c r="D13" s="164">
        <v>45499.625</v>
      </c>
      <c r="E13" s="164">
        <v>45505.916666666664</v>
      </c>
      <c r="F13" s="164">
        <v>45518</v>
      </c>
      <c r="G13" s="109">
        <f>(E13+28)</f>
        <v>45533.916666666664</v>
      </c>
      <c r="H13" s="110">
        <f t="shared" ref="H13:H17" si="0">(E13+30)</f>
        <v>45535.916666666664</v>
      </c>
      <c r="I13" s="12"/>
      <c r="J13" s="13"/>
    </row>
    <row r="14" spans="1:10" s="14" customFormat="1" ht="19.5" customHeight="1" x14ac:dyDescent="0.3">
      <c r="A14" s="76"/>
      <c r="B14" s="15" t="s">
        <v>63</v>
      </c>
      <c r="C14" s="89" t="s">
        <v>99</v>
      </c>
      <c r="D14" s="164">
        <v>45506.625</v>
      </c>
      <c r="E14" s="164">
        <v>45512</v>
      </c>
      <c r="F14" s="164">
        <v>45525</v>
      </c>
      <c r="G14" s="109">
        <f t="shared" ref="G14:G17" si="1">(E14+28)</f>
        <v>45540</v>
      </c>
      <c r="H14" s="110">
        <f t="shared" si="0"/>
        <v>45542</v>
      </c>
      <c r="I14" s="12"/>
      <c r="J14" s="13"/>
    </row>
    <row r="15" spans="1:10" s="14" customFormat="1" ht="19.5" customHeight="1" x14ac:dyDescent="0.3">
      <c r="A15" s="75"/>
      <c r="B15" s="15" t="s">
        <v>103</v>
      </c>
      <c r="C15" s="89" t="s">
        <v>104</v>
      </c>
      <c r="D15" s="164">
        <v>45513.625</v>
      </c>
      <c r="E15" s="164">
        <v>45519</v>
      </c>
      <c r="F15" s="164">
        <v>45532</v>
      </c>
      <c r="G15" s="109">
        <f>(E15+28)</f>
        <v>45547</v>
      </c>
      <c r="H15" s="110">
        <f t="shared" si="0"/>
        <v>45549</v>
      </c>
      <c r="I15" s="12"/>
      <c r="J15" s="13"/>
    </row>
    <row r="16" spans="1:10" s="14" customFormat="1" ht="19.5" customHeight="1" x14ac:dyDescent="0.3">
      <c r="A16" s="75"/>
      <c r="B16" s="15" t="s">
        <v>65</v>
      </c>
      <c r="C16" s="89" t="s">
        <v>105</v>
      </c>
      <c r="D16" s="164">
        <v>45519.625</v>
      </c>
      <c r="E16" s="164">
        <v>45526</v>
      </c>
      <c r="F16" s="164">
        <v>45539</v>
      </c>
      <c r="G16" s="109">
        <f t="shared" si="1"/>
        <v>45554</v>
      </c>
      <c r="H16" s="110">
        <f t="shared" si="0"/>
        <v>45556</v>
      </c>
      <c r="I16" s="12"/>
      <c r="J16" s="13"/>
    </row>
    <row r="17" spans="1:10" s="14" customFormat="1" ht="19.5" customHeight="1" thickBot="1" x14ac:dyDescent="0.35">
      <c r="A17" s="75"/>
      <c r="B17" s="17" t="s">
        <v>115</v>
      </c>
      <c r="C17" s="18" t="s">
        <v>116</v>
      </c>
      <c r="D17" s="163">
        <v>45527.625</v>
      </c>
      <c r="E17" s="163">
        <v>45533</v>
      </c>
      <c r="F17" s="163">
        <v>45546</v>
      </c>
      <c r="G17" s="113">
        <f t="shared" si="1"/>
        <v>45561</v>
      </c>
      <c r="H17" s="114">
        <f t="shared" si="0"/>
        <v>45563</v>
      </c>
      <c r="I17" s="12"/>
      <c r="J17" s="13"/>
    </row>
    <row r="18" spans="1:10" s="13" customFormat="1" ht="19.5" customHeight="1" x14ac:dyDescent="0.3">
      <c r="A18" s="75"/>
      <c r="B18" s="85"/>
      <c r="C18" s="37"/>
      <c r="D18" s="25"/>
      <c r="E18" s="25"/>
      <c r="F18" s="25"/>
      <c r="G18" s="25"/>
      <c r="H18" s="12"/>
      <c r="I18" s="12"/>
    </row>
    <row r="19" spans="1:10" ht="31.5" thickBot="1" x14ac:dyDescent="0.5">
      <c r="B19" s="197" t="s">
        <v>39</v>
      </c>
      <c r="C19" s="197"/>
      <c r="D19" s="197"/>
      <c r="E19" s="197"/>
      <c r="F19" s="197"/>
      <c r="G19" s="11"/>
      <c r="H19" s="11"/>
      <c r="I19" s="11"/>
      <c r="J19" s="11"/>
    </row>
    <row r="20" spans="1:10" x14ac:dyDescent="0.2">
      <c r="B20" s="185" t="s">
        <v>3</v>
      </c>
      <c r="C20" s="187" t="s">
        <v>4</v>
      </c>
      <c r="D20" s="181" t="s">
        <v>37</v>
      </c>
      <c r="E20" s="181" t="s">
        <v>43</v>
      </c>
      <c r="F20" s="178" t="s">
        <v>15</v>
      </c>
      <c r="G20" s="178" t="s">
        <v>9</v>
      </c>
      <c r="H20" s="11"/>
      <c r="I20" s="11"/>
      <c r="J20" s="11"/>
    </row>
    <row r="21" spans="1:10" ht="18.75" thickBot="1" x14ac:dyDescent="0.25">
      <c r="B21" s="186"/>
      <c r="C21" s="188"/>
      <c r="D21" s="182"/>
      <c r="E21" s="182"/>
      <c r="F21" s="179"/>
      <c r="G21" s="179"/>
      <c r="H21" s="11"/>
      <c r="I21" s="11"/>
      <c r="J21" s="11"/>
    </row>
    <row r="22" spans="1:10" ht="19.5" customHeight="1" x14ac:dyDescent="0.3">
      <c r="B22" s="26" t="str">
        <f>B29</f>
        <v>OOCL HOUSTON</v>
      </c>
      <c r="C22" s="154" t="str">
        <f>C29</f>
        <v>199N</v>
      </c>
      <c r="D22" s="34">
        <f>D29</f>
        <v>45489.625</v>
      </c>
      <c r="E22" s="34">
        <f>E29</f>
        <v>45493.291666666664</v>
      </c>
      <c r="F22" s="34">
        <f>F29</f>
        <v>45502</v>
      </c>
      <c r="G22" s="69">
        <f>F22+10</f>
        <v>45512</v>
      </c>
      <c r="H22" s="11"/>
      <c r="I22" s="11"/>
      <c r="J22" s="11"/>
    </row>
    <row r="23" spans="1:10" ht="19.5" customHeight="1" x14ac:dyDescent="0.3">
      <c r="B23" s="26" t="str">
        <f>B30</f>
        <v>OOCL BRISBANE</v>
      </c>
      <c r="C23" s="154" t="str">
        <f t="shared" ref="B23:F24" si="2">C30</f>
        <v>231N</v>
      </c>
      <c r="D23" s="34">
        <f t="shared" si="2"/>
        <v>45497.625</v>
      </c>
      <c r="E23" s="34">
        <f t="shared" si="2"/>
        <v>45501</v>
      </c>
      <c r="F23" s="34">
        <f t="shared" si="2"/>
        <v>45513</v>
      </c>
      <c r="G23" s="31">
        <f>F23+10</f>
        <v>45523</v>
      </c>
      <c r="H23" s="11"/>
      <c r="I23" s="11"/>
      <c r="J23" s="11"/>
    </row>
    <row r="24" spans="1:10" ht="19.5" customHeight="1" thickBot="1" x14ac:dyDescent="0.35">
      <c r="B24" s="27" t="str">
        <f t="shared" si="2"/>
        <v>OOCL YOKOHAMA</v>
      </c>
      <c r="C24" s="155" t="str">
        <f t="shared" si="2"/>
        <v>193N</v>
      </c>
      <c r="D24" s="29">
        <f t="shared" si="2"/>
        <v>45506.625</v>
      </c>
      <c r="E24" s="29">
        <f t="shared" si="2"/>
        <v>45512</v>
      </c>
      <c r="F24" s="29">
        <f t="shared" si="2"/>
        <v>45521</v>
      </c>
      <c r="G24" s="32">
        <f>F24+10</f>
        <v>45531</v>
      </c>
      <c r="H24" s="11"/>
      <c r="I24" s="11"/>
      <c r="J24" s="11"/>
    </row>
    <row r="25" spans="1:10" ht="14.25" customHeight="1" x14ac:dyDescent="0.3">
      <c r="B25" s="41"/>
      <c r="C25" s="42"/>
      <c r="D25" s="44"/>
      <c r="E25" s="44"/>
      <c r="F25" s="44"/>
      <c r="G25" s="11"/>
      <c r="H25" s="11"/>
      <c r="I25" s="11"/>
    </row>
    <row r="26" spans="1:10" ht="31.5" thickBot="1" x14ac:dyDescent="0.5">
      <c r="B26" s="198" t="s">
        <v>14</v>
      </c>
      <c r="C26" s="198"/>
      <c r="D26" s="198"/>
      <c r="E26" s="198"/>
      <c r="F26" s="198"/>
      <c r="G26" s="198"/>
      <c r="H26" s="198"/>
      <c r="I26" s="198"/>
      <c r="J26" s="11"/>
    </row>
    <row r="27" spans="1:10" ht="12.75" customHeight="1" thickBot="1" x14ac:dyDescent="0.3">
      <c r="B27" s="185" t="s">
        <v>3</v>
      </c>
      <c r="C27" s="187" t="s">
        <v>4</v>
      </c>
      <c r="D27" s="181" t="s">
        <v>37</v>
      </c>
      <c r="E27" s="181" t="s">
        <v>43</v>
      </c>
      <c r="F27" s="181" t="s">
        <v>15</v>
      </c>
      <c r="G27" s="181" t="s">
        <v>58</v>
      </c>
      <c r="H27" s="181" t="s">
        <v>40</v>
      </c>
      <c r="I27" s="215" t="s">
        <v>17</v>
      </c>
      <c r="J27" s="217" t="s">
        <v>18</v>
      </c>
    </row>
    <row r="28" spans="1:10" ht="25.5" customHeight="1" thickBot="1" x14ac:dyDescent="0.3">
      <c r="B28" s="186"/>
      <c r="C28" s="188"/>
      <c r="D28" s="182"/>
      <c r="E28" s="182"/>
      <c r="F28" s="182"/>
      <c r="G28" s="189"/>
      <c r="H28" s="189"/>
      <c r="I28" s="216"/>
      <c r="J28" s="218"/>
    </row>
    <row r="29" spans="1:10" ht="19.5" customHeight="1" x14ac:dyDescent="0.3">
      <c r="B29" s="26" t="s">
        <v>56</v>
      </c>
      <c r="C29" s="89" t="s">
        <v>92</v>
      </c>
      <c r="D29" s="34">
        <v>45489.625</v>
      </c>
      <c r="E29" s="34">
        <v>45493.291666666664</v>
      </c>
      <c r="F29" s="34">
        <v>45502</v>
      </c>
      <c r="G29" s="68">
        <f>E29+22</f>
        <v>45515.291666666664</v>
      </c>
      <c r="H29" s="68">
        <f>E29+27</f>
        <v>45520.291666666664</v>
      </c>
      <c r="I29" s="68">
        <f>E29+25</f>
        <v>45518.291666666664</v>
      </c>
      <c r="J29" s="69">
        <f>E29+28</f>
        <v>45521.291666666664</v>
      </c>
    </row>
    <row r="30" spans="1:10" ht="19.5" customHeight="1" x14ac:dyDescent="0.3">
      <c r="B30" s="26" t="s">
        <v>87</v>
      </c>
      <c r="C30" s="89" t="s">
        <v>96</v>
      </c>
      <c r="D30" s="34">
        <v>45497.625</v>
      </c>
      <c r="E30" s="34">
        <v>45501</v>
      </c>
      <c r="F30" s="34">
        <v>45513</v>
      </c>
      <c r="G30" s="34">
        <f t="shared" ref="G30:G34" si="3">E30+22</f>
        <v>45523</v>
      </c>
      <c r="H30" s="34">
        <f t="shared" ref="H30:H34" si="4">E30+27</f>
        <v>45528</v>
      </c>
      <c r="I30" s="34">
        <f t="shared" ref="I30:I34" si="5">E30+25</f>
        <v>45526</v>
      </c>
      <c r="J30" s="31">
        <f t="shared" ref="J30:J34" si="6">E30+28</f>
        <v>45529</v>
      </c>
    </row>
    <row r="31" spans="1:10" ht="19.5" customHeight="1" x14ac:dyDescent="0.3">
      <c r="B31" s="26" t="s">
        <v>41</v>
      </c>
      <c r="C31" s="89" t="s">
        <v>93</v>
      </c>
      <c r="D31" s="34">
        <v>45506.625</v>
      </c>
      <c r="E31" s="34">
        <v>45512</v>
      </c>
      <c r="F31" s="34">
        <v>45521</v>
      </c>
      <c r="G31" s="34">
        <f t="shared" si="3"/>
        <v>45534</v>
      </c>
      <c r="H31" s="34">
        <f t="shared" si="4"/>
        <v>45539</v>
      </c>
      <c r="I31" s="34">
        <f t="shared" si="5"/>
        <v>45537</v>
      </c>
      <c r="J31" s="31">
        <f t="shared" si="6"/>
        <v>45540</v>
      </c>
    </row>
    <row r="32" spans="1:10" ht="19.5" customHeight="1" x14ac:dyDescent="0.3">
      <c r="A32" s="10"/>
      <c r="B32" s="26" t="s">
        <v>54</v>
      </c>
      <c r="C32" s="89" t="s">
        <v>109</v>
      </c>
      <c r="D32" s="34">
        <v>45516.625</v>
      </c>
      <c r="E32" s="34">
        <v>45520</v>
      </c>
      <c r="F32" s="34">
        <v>45530</v>
      </c>
      <c r="G32" s="34">
        <f t="shared" si="3"/>
        <v>45542</v>
      </c>
      <c r="H32" s="34">
        <f t="shared" si="4"/>
        <v>45547</v>
      </c>
      <c r="I32" s="34">
        <f t="shared" si="5"/>
        <v>45545</v>
      </c>
      <c r="J32" s="31">
        <f t="shared" si="6"/>
        <v>45548</v>
      </c>
    </row>
    <row r="33" spans="1:11" ht="19.5" customHeight="1" x14ac:dyDescent="0.3">
      <c r="A33" s="10"/>
      <c r="B33" s="26" t="s">
        <v>60</v>
      </c>
      <c r="C33" s="89" t="s">
        <v>114</v>
      </c>
      <c r="D33" s="34">
        <v>45525.625</v>
      </c>
      <c r="E33" s="34">
        <v>45529</v>
      </c>
      <c r="F33" s="34">
        <v>45541</v>
      </c>
      <c r="G33" s="34">
        <f t="shared" si="3"/>
        <v>45551</v>
      </c>
      <c r="H33" s="34">
        <f t="shared" si="4"/>
        <v>45556</v>
      </c>
      <c r="I33" s="34">
        <f t="shared" si="5"/>
        <v>45554</v>
      </c>
      <c r="J33" s="31">
        <f t="shared" si="6"/>
        <v>45557</v>
      </c>
    </row>
    <row r="34" spans="1:11" ht="19.5" customHeight="1" thickBot="1" x14ac:dyDescent="0.35">
      <c r="B34" s="27" t="s">
        <v>87</v>
      </c>
      <c r="C34" s="18" t="s">
        <v>125</v>
      </c>
      <c r="D34" s="29">
        <v>45532.625</v>
      </c>
      <c r="E34" s="29">
        <v>45536</v>
      </c>
      <c r="F34" s="29">
        <v>45548</v>
      </c>
      <c r="G34" s="29">
        <f t="shared" si="3"/>
        <v>45558</v>
      </c>
      <c r="H34" s="29">
        <f t="shared" si="4"/>
        <v>45563</v>
      </c>
      <c r="I34" s="29">
        <f t="shared" si="5"/>
        <v>45561</v>
      </c>
      <c r="J34" s="32">
        <f t="shared" si="6"/>
        <v>45564</v>
      </c>
    </row>
    <row r="35" spans="1:11" ht="18.75" x14ac:dyDescent="0.3">
      <c r="B35" s="200"/>
      <c r="C35" s="230"/>
      <c r="D35" s="180"/>
      <c r="E35" s="180"/>
      <c r="F35" s="180"/>
      <c r="G35" s="25"/>
      <c r="H35" s="8"/>
      <c r="I35" s="11"/>
      <c r="J35" s="8"/>
    </row>
    <row r="36" spans="1:11" ht="18.75" x14ac:dyDescent="0.3">
      <c r="B36" s="200"/>
      <c r="C36" s="200"/>
      <c r="D36" s="232"/>
      <c r="E36" s="232"/>
      <c r="F36" s="232"/>
      <c r="G36" s="25"/>
      <c r="H36" s="8"/>
      <c r="I36" s="8"/>
      <c r="J36" s="8"/>
    </row>
    <row r="37" spans="1:11" ht="18.75" x14ac:dyDescent="0.3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.75" x14ac:dyDescent="0.3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.75" x14ac:dyDescent="0.3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.75" x14ac:dyDescent="0.3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.75" x14ac:dyDescent="0.3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.75" x14ac:dyDescent="0.3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.75" x14ac:dyDescent="0.3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.75" x14ac:dyDescent="0.3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.75" x14ac:dyDescent="0.3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3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5">
      <c r="B47" s="197" t="s">
        <v>74</v>
      </c>
      <c r="C47" s="197"/>
      <c r="D47" s="197"/>
      <c r="E47" s="197"/>
      <c r="F47" s="197"/>
      <c r="G47" s="197"/>
      <c r="H47" s="197"/>
      <c r="I47" s="197"/>
      <c r="J47" s="8"/>
      <c r="K47" s="10"/>
    </row>
    <row r="48" spans="1:11" ht="18" customHeight="1" thickBot="1" x14ac:dyDescent="0.3">
      <c r="B48" s="185" t="s">
        <v>3</v>
      </c>
      <c r="C48" s="187" t="s">
        <v>4</v>
      </c>
      <c r="D48" s="181" t="s">
        <v>37</v>
      </c>
      <c r="E48" s="181" t="s">
        <v>43</v>
      </c>
      <c r="F48" s="181" t="s">
        <v>15</v>
      </c>
      <c r="G48" s="181" t="s">
        <v>19</v>
      </c>
      <c r="H48" s="178" t="s">
        <v>68</v>
      </c>
      <c r="I48" s="178" t="s">
        <v>69</v>
      </c>
      <c r="J48" s="8"/>
      <c r="K48" s="10"/>
    </row>
    <row r="49" spans="1:11" ht="18" customHeight="1" thickBot="1" x14ac:dyDescent="0.3">
      <c r="B49" s="186"/>
      <c r="C49" s="188"/>
      <c r="D49" s="182"/>
      <c r="E49" s="182"/>
      <c r="F49" s="182"/>
      <c r="G49" s="189"/>
      <c r="H49" s="179"/>
      <c r="I49" s="179"/>
      <c r="J49" s="8"/>
      <c r="K49" s="10"/>
    </row>
    <row r="50" spans="1:11" ht="19.5" customHeight="1" x14ac:dyDescent="0.3">
      <c r="B50" s="26" t="s">
        <v>54</v>
      </c>
      <c r="C50" s="89" t="s">
        <v>82</v>
      </c>
      <c r="D50" s="34">
        <v>45400.625</v>
      </c>
      <c r="E50" s="34">
        <v>45404</v>
      </c>
      <c r="F50" s="34">
        <v>45415</v>
      </c>
      <c r="G50" s="68">
        <f>E50+31</f>
        <v>45435</v>
      </c>
      <c r="H50" s="68">
        <f>E50+28</f>
        <v>45432</v>
      </c>
      <c r="I50" s="31">
        <f>F50+28</f>
        <v>45443</v>
      </c>
      <c r="J50" s="8"/>
      <c r="K50" s="10"/>
    </row>
    <row r="51" spans="1:11" ht="19.5" customHeight="1" x14ac:dyDescent="0.3">
      <c r="B51" s="26" t="s">
        <v>56</v>
      </c>
      <c r="C51" s="89" t="s">
        <v>83</v>
      </c>
      <c r="D51" s="34">
        <v>45406</v>
      </c>
      <c r="E51" s="34">
        <v>45412</v>
      </c>
      <c r="F51" s="34">
        <v>45422</v>
      </c>
      <c r="G51" s="34">
        <f>E51+31</f>
        <v>45443</v>
      </c>
      <c r="H51" s="34">
        <f t="shared" ref="H51:I54" si="7">E51+28</f>
        <v>45440</v>
      </c>
      <c r="I51" s="31">
        <f>F51+28</f>
        <v>45450</v>
      </c>
      <c r="J51" s="8"/>
      <c r="K51" s="10"/>
    </row>
    <row r="52" spans="1:11" ht="19.5" customHeight="1" x14ac:dyDescent="0.3">
      <c r="B52" s="26" t="s">
        <v>60</v>
      </c>
      <c r="C52" s="89" t="s">
        <v>79</v>
      </c>
      <c r="D52" s="34">
        <v>45413.625</v>
      </c>
      <c r="E52" s="34">
        <v>45417</v>
      </c>
      <c r="F52" s="34">
        <v>45429</v>
      </c>
      <c r="G52" s="34">
        <f t="shared" ref="G52" si="8">E52+31</f>
        <v>45448</v>
      </c>
      <c r="H52" s="34">
        <f t="shared" si="7"/>
        <v>45445</v>
      </c>
      <c r="I52" s="31">
        <f t="shared" si="7"/>
        <v>45457</v>
      </c>
      <c r="J52" s="8"/>
      <c r="K52" s="10"/>
    </row>
    <row r="53" spans="1:11" ht="19.5" customHeight="1" x14ac:dyDescent="0.3">
      <c r="B53" s="26" t="s">
        <v>41</v>
      </c>
      <c r="C53" s="89" t="s">
        <v>81</v>
      </c>
      <c r="D53" s="34">
        <v>45427.625</v>
      </c>
      <c r="E53" s="34">
        <v>45431</v>
      </c>
      <c r="F53" s="34">
        <v>45443</v>
      </c>
      <c r="G53" s="34">
        <f>E53+31</f>
        <v>45462</v>
      </c>
      <c r="H53" s="34">
        <f>E53+28</f>
        <v>45459</v>
      </c>
      <c r="I53" s="31">
        <f t="shared" si="7"/>
        <v>45471</v>
      </c>
      <c r="J53" s="8"/>
      <c r="K53" s="10"/>
    </row>
    <row r="54" spans="1:11" ht="19.5" customHeight="1" x14ac:dyDescent="0.3">
      <c r="B54" s="26" t="s">
        <v>54</v>
      </c>
      <c r="C54" s="89" t="s">
        <v>75</v>
      </c>
      <c r="D54" s="34">
        <v>45434.625</v>
      </c>
      <c r="E54" s="34">
        <v>45438</v>
      </c>
      <c r="F54" s="34">
        <v>45450</v>
      </c>
      <c r="G54" s="34">
        <f>E54+31</f>
        <v>45469</v>
      </c>
      <c r="H54" s="34">
        <f>E54+28</f>
        <v>45466</v>
      </c>
      <c r="I54" s="31">
        <f t="shared" si="7"/>
        <v>45478</v>
      </c>
      <c r="J54" s="8"/>
      <c r="K54" s="10"/>
    </row>
    <row r="55" spans="1:11" s="10" customFormat="1" ht="20.25" customHeight="1" thickBot="1" x14ac:dyDescent="0.35">
      <c r="A55" s="13"/>
      <c r="B55" s="27" t="s">
        <v>56</v>
      </c>
      <c r="C55" s="18" t="s">
        <v>86</v>
      </c>
      <c r="D55" s="29">
        <v>45441</v>
      </c>
      <c r="E55" s="29">
        <v>45445</v>
      </c>
      <c r="F55" s="29">
        <v>45457</v>
      </c>
      <c r="G55" s="29">
        <f>E55+31</f>
        <v>45476</v>
      </c>
      <c r="H55" s="29">
        <f t="shared" ref="H55" si="9">E55+45</f>
        <v>45490</v>
      </c>
      <c r="I55" s="32">
        <f>E55+28</f>
        <v>45473</v>
      </c>
      <c r="J55" s="8"/>
    </row>
    <row r="56" spans="1:11" ht="25.5" customHeight="1" thickBot="1" x14ac:dyDescent="0.5">
      <c r="B56" s="198" t="s">
        <v>20</v>
      </c>
      <c r="C56" s="198"/>
      <c r="D56" s="198"/>
      <c r="E56" s="198"/>
      <c r="F56" s="198"/>
      <c r="G56" s="198"/>
      <c r="H56" s="198"/>
      <c r="I56" s="198"/>
      <c r="J56" s="8"/>
    </row>
    <row r="57" spans="1:11" ht="18" customHeight="1" x14ac:dyDescent="0.25">
      <c r="B57" s="185" t="s">
        <v>3</v>
      </c>
      <c r="C57" s="187" t="s">
        <v>4</v>
      </c>
      <c r="D57" s="181" t="s">
        <v>37</v>
      </c>
      <c r="E57" s="181" t="s">
        <v>43</v>
      </c>
      <c r="F57" s="181" t="s">
        <v>15</v>
      </c>
      <c r="G57" s="204" t="s">
        <v>21</v>
      </c>
      <c r="H57" s="178" t="s">
        <v>22</v>
      </c>
      <c r="I57" s="178" t="s">
        <v>23</v>
      </c>
      <c r="J57" s="8"/>
    </row>
    <row r="58" spans="1:11" ht="18" customHeight="1" thickBot="1" x14ac:dyDescent="0.3">
      <c r="B58" s="186"/>
      <c r="C58" s="188"/>
      <c r="D58" s="182"/>
      <c r="E58" s="182"/>
      <c r="F58" s="182"/>
      <c r="G58" s="234"/>
      <c r="H58" s="233"/>
      <c r="I58" s="233"/>
      <c r="J58" s="8"/>
    </row>
    <row r="59" spans="1:11" ht="19.5" customHeight="1" x14ac:dyDescent="0.3">
      <c r="B59" s="26" t="s">
        <v>54</v>
      </c>
      <c r="C59" s="89" t="s">
        <v>82</v>
      </c>
      <c r="D59" s="34">
        <v>45400.625</v>
      </c>
      <c r="E59" s="34">
        <v>45404</v>
      </c>
      <c r="F59" s="34">
        <v>45415</v>
      </c>
      <c r="G59" s="68">
        <f>E59+48</f>
        <v>45452</v>
      </c>
      <c r="H59" s="68">
        <f>E59+48</f>
        <v>45452</v>
      </c>
      <c r="I59" s="69">
        <f>E59+45</f>
        <v>45449</v>
      </c>
      <c r="J59" s="8"/>
    </row>
    <row r="60" spans="1:11" ht="19.5" customHeight="1" x14ac:dyDescent="0.3">
      <c r="B60" s="26" t="s">
        <v>56</v>
      </c>
      <c r="C60" s="89" t="s">
        <v>83</v>
      </c>
      <c r="D60" s="34">
        <v>45406</v>
      </c>
      <c r="E60" s="34">
        <v>45412</v>
      </c>
      <c r="F60" s="34">
        <v>45422</v>
      </c>
      <c r="G60" s="34">
        <f t="shared" ref="G60:G63" si="10">E60+48</f>
        <v>45460</v>
      </c>
      <c r="H60" s="34">
        <f t="shared" ref="H60:H63" si="11">E60+48</f>
        <v>45460</v>
      </c>
      <c r="I60" s="31">
        <f t="shared" ref="I60:I63" si="12">E60+45</f>
        <v>45457</v>
      </c>
      <c r="J60" s="8"/>
    </row>
    <row r="61" spans="1:11" ht="19.5" customHeight="1" x14ac:dyDescent="0.3">
      <c r="B61" s="26" t="s">
        <v>60</v>
      </c>
      <c r="C61" s="89" t="s">
        <v>79</v>
      </c>
      <c r="D61" s="34">
        <v>45413.625</v>
      </c>
      <c r="E61" s="34">
        <v>45417</v>
      </c>
      <c r="F61" s="34">
        <v>45429</v>
      </c>
      <c r="G61" s="34">
        <f t="shared" si="10"/>
        <v>45465</v>
      </c>
      <c r="H61" s="34">
        <f t="shared" si="11"/>
        <v>45465</v>
      </c>
      <c r="I61" s="31">
        <f t="shared" si="12"/>
        <v>45462</v>
      </c>
      <c r="J61" s="8"/>
    </row>
    <row r="62" spans="1:11" ht="19.5" customHeight="1" x14ac:dyDescent="0.3">
      <c r="B62" s="26" t="s">
        <v>41</v>
      </c>
      <c r="C62" s="89" t="s">
        <v>81</v>
      </c>
      <c r="D62" s="34">
        <v>45427.625</v>
      </c>
      <c r="E62" s="34">
        <v>45431</v>
      </c>
      <c r="F62" s="34">
        <v>45443</v>
      </c>
      <c r="G62" s="34">
        <f t="shared" si="10"/>
        <v>45479</v>
      </c>
      <c r="H62" s="34">
        <f t="shared" si="11"/>
        <v>45479</v>
      </c>
      <c r="I62" s="31">
        <f t="shared" si="12"/>
        <v>45476</v>
      </c>
      <c r="J62" s="8"/>
    </row>
    <row r="63" spans="1:11" ht="19.5" customHeight="1" thickBot="1" x14ac:dyDescent="0.35">
      <c r="B63" s="26" t="s">
        <v>54</v>
      </c>
      <c r="C63" s="89" t="s">
        <v>75</v>
      </c>
      <c r="D63" s="34">
        <v>45434.625</v>
      </c>
      <c r="E63" s="34">
        <v>45438</v>
      </c>
      <c r="F63" s="34">
        <v>45450</v>
      </c>
      <c r="G63" s="34">
        <f t="shared" si="10"/>
        <v>45486</v>
      </c>
      <c r="H63" s="34">
        <f t="shared" si="11"/>
        <v>45486</v>
      </c>
      <c r="I63" s="31">
        <f t="shared" si="12"/>
        <v>45483</v>
      </c>
      <c r="J63" s="8"/>
    </row>
    <row r="64" spans="1:11" ht="24.75" customHeight="1" thickBot="1" x14ac:dyDescent="0.5">
      <c r="B64" s="206" t="s">
        <v>24</v>
      </c>
      <c r="C64" s="206"/>
      <c r="D64" s="206"/>
      <c r="E64" s="206"/>
      <c r="F64" s="206"/>
      <c r="G64" s="206"/>
      <c r="H64" s="206"/>
      <c r="I64" s="206"/>
      <c r="J64" s="8"/>
    </row>
    <row r="65" spans="2:10" ht="20.25" customHeight="1" x14ac:dyDescent="0.25">
      <c r="B65" s="185" t="s">
        <v>3</v>
      </c>
      <c r="C65" s="187" t="s">
        <v>4</v>
      </c>
      <c r="D65" s="181" t="s">
        <v>37</v>
      </c>
      <c r="E65" s="181" t="s">
        <v>43</v>
      </c>
      <c r="F65" s="181" t="s">
        <v>15</v>
      </c>
      <c r="G65" s="178" t="s">
        <v>25</v>
      </c>
      <c r="H65" s="178" t="s">
        <v>26</v>
      </c>
      <c r="I65" s="213" t="s">
        <v>70</v>
      </c>
      <c r="J65" s="8"/>
    </row>
    <row r="66" spans="2:10" ht="20.25" customHeight="1" thickBot="1" x14ac:dyDescent="0.3">
      <c r="B66" s="186"/>
      <c r="C66" s="188"/>
      <c r="D66" s="182"/>
      <c r="E66" s="182"/>
      <c r="F66" s="182"/>
      <c r="G66" s="179"/>
      <c r="H66" s="179"/>
      <c r="I66" s="214"/>
      <c r="J66" s="8"/>
    </row>
    <row r="67" spans="2:10" ht="19.5" customHeight="1" x14ac:dyDescent="0.3">
      <c r="B67" s="26" t="s">
        <v>54</v>
      </c>
      <c r="C67" s="89" t="s">
        <v>82</v>
      </c>
      <c r="D67" s="34">
        <v>45400.625</v>
      </c>
      <c r="E67" s="34">
        <v>45404</v>
      </c>
      <c r="F67" s="34">
        <v>45415</v>
      </c>
      <c r="G67" s="68">
        <f>E67+42</f>
        <v>45446</v>
      </c>
      <c r="H67" s="68">
        <f>E67+51</f>
        <v>45455</v>
      </c>
      <c r="I67" s="31">
        <f>E67+51</f>
        <v>45455</v>
      </c>
      <c r="J67" s="8"/>
    </row>
    <row r="68" spans="2:10" ht="20.25" customHeight="1" x14ac:dyDescent="0.3">
      <c r="B68" s="26" t="s">
        <v>56</v>
      </c>
      <c r="C68" s="89" t="s">
        <v>83</v>
      </c>
      <c r="D68" s="34">
        <v>45406</v>
      </c>
      <c r="E68" s="34">
        <v>45412</v>
      </c>
      <c r="F68" s="34">
        <v>45422</v>
      </c>
      <c r="G68" s="34">
        <f t="shared" ref="G68:G70" si="13">E68+42</f>
        <v>45454</v>
      </c>
      <c r="H68" s="34">
        <f t="shared" ref="H68:H70" si="14">E68+51</f>
        <v>45463</v>
      </c>
      <c r="I68" s="31">
        <f>E68+51</f>
        <v>45463</v>
      </c>
      <c r="J68" s="8"/>
    </row>
    <row r="69" spans="2:10" ht="20.25" customHeight="1" x14ac:dyDescent="0.3">
      <c r="B69" s="26" t="s">
        <v>60</v>
      </c>
      <c r="C69" s="89" t="s">
        <v>79</v>
      </c>
      <c r="D69" s="34">
        <v>45413.625</v>
      </c>
      <c r="E69" s="34">
        <v>45417</v>
      </c>
      <c r="F69" s="34">
        <v>45429</v>
      </c>
      <c r="G69" s="34">
        <f t="shared" si="13"/>
        <v>45459</v>
      </c>
      <c r="H69" s="34">
        <f t="shared" si="14"/>
        <v>45468</v>
      </c>
      <c r="I69" s="31">
        <f>E69+51</f>
        <v>45468</v>
      </c>
      <c r="J69" s="8"/>
    </row>
    <row r="70" spans="2:10" ht="20.25" customHeight="1" thickBot="1" x14ac:dyDescent="0.35">
      <c r="B70" s="27" t="s">
        <v>41</v>
      </c>
      <c r="C70" s="18" t="s">
        <v>81</v>
      </c>
      <c r="D70" s="29">
        <v>45427.625</v>
      </c>
      <c r="E70" s="29">
        <v>45431</v>
      </c>
      <c r="F70" s="29">
        <v>45443</v>
      </c>
      <c r="G70" s="29">
        <f t="shared" si="13"/>
        <v>45473</v>
      </c>
      <c r="H70" s="29">
        <f t="shared" si="14"/>
        <v>45482</v>
      </c>
      <c r="I70" s="32">
        <f>E70+51</f>
        <v>45482</v>
      </c>
      <c r="J70" s="8"/>
    </row>
    <row r="71" spans="2:10" ht="20.25" customHeight="1" x14ac:dyDescent="0.3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3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3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3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3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3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3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3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3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3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3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2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5">
      <c r="B83" s="198" t="s">
        <v>27</v>
      </c>
      <c r="C83" s="198"/>
      <c r="D83" s="198"/>
      <c r="E83" s="198"/>
      <c r="F83" s="198"/>
      <c r="G83" s="198"/>
      <c r="H83" s="198"/>
      <c r="I83" s="11"/>
      <c r="J83" s="11"/>
    </row>
    <row r="84" spans="2:10" ht="12.75" customHeight="1" x14ac:dyDescent="0.25">
      <c r="B84" s="185" t="s">
        <v>3</v>
      </c>
      <c r="C84" s="187" t="s">
        <v>4</v>
      </c>
      <c r="D84" s="181" t="s">
        <v>37</v>
      </c>
      <c r="E84" s="181" t="s">
        <v>43</v>
      </c>
      <c r="F84" s="178" t="s">
        <v>28</v>
      </c>
      <c r="G84" s="180"/>
      <c r="H84" s="180"/>
      <c r="I84" s="8"/>
      <c r="J84" s="8"/>
    </row>
    <row r="85" spans="2:10" ht="25.5" customHeight="1" thickBot="1" x14ac:dyDescent="0.3">
      <c r="B85" s="186"/>
      <c r="C85" s="188"/>
      <c r="D85" s="182"/>
      <c r="E85" s="182"/>
      <c r="F85" s="179"/>
      <c r="G85" s="232"/>
      <c r="H85" s="232"/>
      <c r="I85" s="8"/>
      <c r="J85" s="8"/>
    </row>
    <row r="86" spans="2:10" ht="20.25" customHeight="1" x14ac:dyDescent="0.3">
      <c r="B86" s="104" t="s">
        <v>62</v>
      </c>
      <c r="C86" s="147" t="s">
        <v>111</v>
      </c>
      <c r="D86" s="68">
        <f>E86-6</f>
        <v>45492</v>
      </c>
      <c r="E86" s="68">
        <v>45498</v>
      </c>
      <c r="F86" s="69">
        <f>E86+6</f>
        <v>45504</v>
      </c>
      <c r="G86" s="30"/>
      <c r="H86" s="35"/>
      <c r="I86" s="8"/>
      <c r="J86" s="8"/>
    </row>
    <row r="87" spans="2:10" ht="20.25" customHeight="1" thickBot="1" x14ac:dyDescent="0.35">
      <c r="B87" s="27" t="s">
        <v>62</v>
      </c>
      <c r="C87" s="65" t="s">
        <v>132</v>
      </c>
      <c r="D87" s="29">
        <f>E87-6</f>
        <v>45506</v>
      </c>
      <c r="E87" s="29">
        <v>45512</v>
      </c>
      <c r="F87" s="32">
        <f>E87+6</f>
        <v>45518</v>
      </c>
      <c r="G87" s="30"/>
      <c r="H87" s="35"/>
      <c r="I87" s="8"/>
      <c r="J87" s="8"/>
    </row>
    <row r="88" spans="2:10" ht="18" customHeight="1" x14ac:dyDescent="0.2">
      <c r="B88" s="38"/>
      <c r="C88" s="39"/>
      <c r="D88" s="40"/>
      <c r="E88" s="40"/>
      <c r="F88" s="30"/>
      <c r="G88" s="30"/>
      <c r="H88" s="35"/>
      <c r="I88" s="8"/>
      <c r="J88" s="8"/>
    </row>
    <row r="89" spans="2:10" ht="18" customHeight="1" x14ac:dyDescent="0.2">
      <c r="B89" s="38"/>
      <c r="C89" s="39"/>
      <c r="D89" s="40"/>
      <c r="E89" s="40"/>
      <c r="F89" s="30"/>
      <c r="G89" s="30"/>
      <c r="H89" s="35"/>
      <c r="I89" s="8"/>
      <c r="J89" s="8"/>
    </row>
    <row r="90" spans="2:10" ht="18" customHeight="1" x14ac:dyDescent="0.2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x14ac:dyDescent="0.2">
      <c r="B91" s="38"/>
      <c r="C91" s="39"/>
      <c r="D91" s="40"/>
      <c r="E91" s="40"/>
      <c r="F91" s="30"/>
      <c r="G91" s="30"/>
      <c r="H91" s="45"/>
      <c r="I91" s="45"/>
      <c r="J91" s="45"/>
    </row>
    <row r="92" spans="2:10" ht="18" customHeight="1" x14ac:dyDescent="0.2">
      <c r="B92" s="38"/>
      <c r="C92" s="39"/>
      <c r="D92" s="40"/>
      <c r="E92" s="40"/>
      <c r="F92" s="30"/>
      <c r="G92" s="30"/>
      <c r="H92" s="45"/>
      <c r="I92" s="45"/>
      <c r="J92" s="45"/>
    </row>
    <row r="93" spans="2:10" ht="18" customHeight="1" x14ac:dyDescent="0.2">
      <c r="B93" s="38"/>
      <c r="C93" s="48"/>
      <c r="D93" s="40"/>
      <c r="E93" s="40"/>
      <c r="F93" s="30"/>
      <c r="G93" s="30"/>
      <c r="H93" s="45"/>
      <c r="I93" s="45"/>
      <c r="J93" s="45"/>
    </row>
    <row r="94" spans="2:10" ht="18" customHeight="1" x14ac:dyDescent="0.2">
      <c r="B94" s="38"/>
      <c r="C94" s="48"/>
      <c r="D94" s="40"/>
      <c r="E94" s="40"/>
      <c r="F94" s="30"/>
      <c r="G94" s="30"/>
      <c r="H94" s="45"/>
      <c r="I94" s="45"/>
      <c r="J94" s="45"/>
    </row>
    <row r="95" spans="2:10" ht="18" customHeight="1" x14ac:dyDescent="0.25">
      <c r="B95" s="48"/>
      <c r="C95" s="48"/>
      <c r="D95" s="8"/>
      <c r="E95" s="8"/>
      <c r="F95" s="8"/>
      <c r="G95" s="8"/>
      <c r="H95" s="8"/>
      <c r="I95" s="8"/>
      <c r="J95" s="8"/>
    </row>
    <row r="96" spans="2:10" ht="18" customHeight="1" x14ac:dyDescent="0.25">
      <c r="B96" s="48"/>
      <c r="C96" s="48"/>
      <c r="D96" s="8"/>
      <c r="E96" s="8"/>
      <c r="F96" s="8"/>
      <c r="G96" s="8"/>
      <c r="H96" s="8"/>
      <c r="I96" s="8"/>
      <c r="J96" s="8"/>
    </row>
    <row r="97" spans="2:11" ht="18" customHeight="1" x14ac:dyDescent="0.25">
      <c r="B97" s="6"/>
      <c r="C97" s="6"/>
      <c r="D97" s="7"/>
      <c r="E97" s="7"/>
      <c r="F97" s="7"/>
      <c r="G97" s="7"/>
      <c r="H97" s="7"/>
      <c r="I97" s="46"/>
    </row>
    <row r="98" spans="2:11" ht="18" customHeight="1" x14ac:dyDescent="0.25">
      <c r="B98" s="6"/>
      <c r="C98" s="6"/>
      <c r="D98" s="7"/>
      <c r="E98" s="7"/>
      <c r="F98" s="7"/>
      <c r="G98" s="7"/>
      <c r="H98" s="7"/>
      <c r="I98" s="7"/>
      <c r="J98" s="46"/>
    </row>
    <row r="99" spans="2:11" ht="18" customHeight="1" x14ac:dyDescent="0.25">
      <c r="B99" s="6"/>
      <c r="C99" s="6"/>
      <c r="D99" s="7"/>
      <c r="E99" s="7"/>
      <c r="F99" s="7"/>
      <c r="G99" s="7"/>
      <c r="H99" s="7"/>
      <c r="I99" s="46"/>
    </row>
    <row r="100" spans="2:11" ht="18" customHeight="1" x14ac:dyDescent="0.25">
      <c r="B100" s="6"/>
      <c r="C100" s="6"/>
      <c r="D100" s="7"/>
      <c r="E100" s="7"/>
      <c r="F100" s="7"/>
      <c r="G100" s="7"/>
      <c r="H100" s="7"/>
      <c r="I100" s="7"/>
    </row>
    <row r="101" spans="2:11" ht="18" customHeight="1" x14ac:dyDescent="0.25">
      <c r="B101" s="6"/>
      <c r="C101" s="6"/>
      <c r="D101" s="7"/>
      <c r="E101" s="7"/>
      <c r="F101" s="7"/>
      <c r="G101" s="7"/>
      <c r="H101" s="7"/>
      <c r="I101" s="7"/>
    </row>
    <row r="102" spans="2:11" ht="18" customHeight="1" x14ac:dyDescent="0.25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25">
      <c r="B103" s="6"/>
      <c r="C103" s="6"/>
      <c r="D103" s="7"/>
      <c r="E103" s="49"/>
      <c r="F103" s="49"/>
      <c r="G103" s="49"/>
      <c r="H103" s="49"/>
      <c r="I103" s="7"/>
    </row>
    <row r="104" spans="2:11" ht="18" customHeight="1" x14ac:dyDescent="0.25">
      <c r="B104" s="6"/>
      <c r="C104" s="6"/>
      <c r="D104" s="7"/>
      <c r="E104" s="7"/>
      <c r="F104" s="7"/>
      <c r="G104" s="7"/>
      <c r="H104" s="7"/>
      <c r="I104" s="7"/>
      <c r="K104" s="5"/>
    </row>
    <row r="105" spans="2:11" ht="18" customHeight="1" x14ac:dyDescent="0.25">
      <c r="B105" s="6"/>
      <c r="C105" s="6"/>
      <c r="D105" s="7"/>
      <c r="E105" s="211"/>
      <c r="F105" s="211"/>
      <c r="G105" s="211"/>
      <c r="H105" s="211"/>
      <c r="I105" s="7"/>
    </row>
    <row r="106" spans="2:11" ht="18" customHeight="1" x14ac:dyDescent="0.25">
      <c r="B106" s="6"/>
      <c r="C106" s="6"/>
      <c r="D106" s="7"/>
      <c r="E106" s="7"/>
      <c r="F106" s="7"/>
      <c r="G106" s="7"/>
      <c r="H106" s="7"/>
      <c r="I106" s="7"/>
    </row>
    <row r="107" spans="2:11" ht="18" customHeight="1" x14ac:dyDescent="0.25">
      <c r="B107" s="6"/>
      <c r="C107" s="6"/>
      <c r="D107" s="7"/>
      <c r="E107" s="7"/>
      <c r="F107" s="7"/>
      <c r="G107" s="7"/>
      <c r="H107" s="7"/>
      <c r="I107" s="7"/>
    </row>
    <row r="108" spans="2:11" ht="18" customHeight="1" x14ac:dyDescent="0.25">
      <c r="B108" s="6"/>
      <c r="C108" s="6"/>
      <c r="D108" s="7"/>
      <c r="E108" s="7"/>
      <c r="F108" s="7"/>
      <c r="G108" s="7"/>
      <c r="H108" s="7"/>
      <c r="I108" s="7"/>
    </row>
    <row r="109" spans="2:11" ht="18" customHeight="1" x14ac:dyDescent="0.25">
      <c r="B109" s="6"/>
      <c r="C109" s="6"/>
      <c r="D109" s="7"/>
      <c r="E109" s="7"/>
      <c r="F109" s="7"/>
      <c r="G109" s="7"/>
      <c r="H109" s="7"/>
      <c r="I109" s="7"/>
    </row>
    <row r="110" spans="2:11" ht="18" customHeight="1" x14ac:dyDescent="0.25">
      <c r="B110" s="6"/>
      <c r="C110" s="6"/>
      <c r="D110" s="7"/>
      <c r="E110" s="7"/>
      <c r="F110" s="7"/>
      <c r="G110" s="7"/>
      <c r="H110" s="7"/>
      <c r="I110" s="7"/>
    </row>
    <row r="111" spans="2:11" ht="18" customHeight="1" x14ac:dyDescent="0.25">
      <c r="B111" s="6"/>
      <c r="C111" s="6"/>
      <c r="D111" s="7"/>
      <c r="E111" s="7"/>
      <c r="F111" s="7"/>
      <c r="G111" s="7"/>
      <c r="H111" s="7"/>
      <c r="I111" s="7"/>
    </row>
    <row r="112" spans="2:11" ht="18" customHeight="1" x14ac:dyDescent="0.25">
      <c r="B112" s="6"/>
      <c r="C112" s="6"/>
      <c r="D112" s="7"/>
      <c r="E112" s="7"/>
      <c r="F112" s="7"/>
      <c r="G112" s="7"/>
      <c r="H112" s="7"/>
      <c r="I112" s="7"/>
    </row>
    <row r="113" spans="2:10" ht="18" customHeight="1" x14ac:dyDescent="0.25">
      <c r="B113" s="6"/>
      <c r="C113" s="6"/>
      <c r="D113" s="7"/>
      <c r="E113" s="7"/>
      <c r="F113" s="7"/>
      <c r="G113" s="7"/>
      <c r="H113" s="7"/>
      <c r="I113" s="7"/>
    </row>
    <row r="114" spans="2:10" ht="18" customHeight="1" x14ac:dyDescent="0.25">
      <c r="B114" s="6"/>
      <c r="C114" s="6"/>
      <c r="D114" s="7"/>
      <c r="E114" s="7"/>
      <c r="F114" s="7"/>
      <c r="G114" s="7"/>
      <c r="H114" s="7"/>
      <c r="I114" s="7"/>
    </row>
    <row r="115" spans="2:10" ht="18" customHeight="1" x14ac:dyDescent="0.25">
      <c r="B115" s="53" t="s">
        <v>55</v>
      </c>
      <c r="C115" s="6"/>
      <c r="D115" s="7"/>
      <c r="E115" s="7"/>
      <c r="F115" s="7"/>
      <c r="G115" s="7"/>
      <c r="H115" s="7"/>
      <c r="I115" s="7"/>
    </row>
    <row r="116" spans="2:10" ht="18" customHeight="1" x14ac:dyDescent="0.25">
      <c r="B116" s="53" t="s">
        <v>31</v>
      </c>
      <c r="C116" s="54"/>
      <c r="D116" s="55"/>
      <c r="E116" s="55"/>
      <c r="F116" s="55"/>
      <c r="G116" s="55"/>
      <c r="H116" s="55"/>
      <c r="I116" s="55"/>
      <c r="J116" s="55"/>
    </row>
    <row r="117" spans="2:10" ht="18" customHeight="1" x14ac:dyDescent="0.25">
      <c r="B117" s="53" t="s">
        <v>32</v>
      </c>
      <c r="C117" s="54"/>
      <c r="D117" s="55"/>
      <c r="E117" s="55"/>
      <c r="F117" s="55"/>
      <c r="G117" s="55"/>
      <c r="H117" s="55"/>
      <c r="I117" s="55"/>
      <c r="J117" s="55"/>
    </row>
    <row r="118" spans="2:10" ht="18" customHeight="1" x14ac:dyDescent="0.25">
      <c r="B118" s="53" t="s">
        <v>33</v>
      </c>
      <c r="C118" s="54"/>
      <c r="D118" s="55"/>
      <c r="E118" s="55"/>
      <c r="F118" s="55"/>
      <c r="G118" s="55"/>
      <c r="H118" s="55"/>
      <c r="I118" s="55"/>
      <c r="J118" s="55"/>
    </row>
    <row r="119" spans="2:10" ht="18" customHeight="1" x14ac:dyDescent="0.25">
      <c r="B119" s="53" t="s">
        <v>34</v>
      </c>
      <c r="C119" s="54"/>
      <c r="D119" s="55"/>
      <c r="E119" s="55"/>
      <c r="F119" s="55"/>
      <c r="G119" s="55"/>
      <c r="H119" s="55"/>
      <c r="I119" s="55"/>
      <c r="J119" s="55"/>
    </row>
    <row r="120" spans="2:10" ht="18" customHeight="1" x14ac:dyDescent="0.25">
      <c r="B120" s="53" t="s">
        <v>35</v>
      </c>
      <c r="C120" s="54"/>
      <c r="D120" s="55"/>
      <c r="E120" s="55"/>
      <c r="F120" s="55"/>
      <c r="G120" s="55"/>
      <c r="H120" s="55"/>
      <c r="I120" s="55"/>
      <c r="J120" s="55"/>
    </row>
    <row r="121" spans="2:10" ht="18" customHeight="1" x14ac:dyDescent="0.25">
      <c r="B121" s="50"/>
      <c r="C121" s="51"/>
      <c r="D121" s="52"/>
      <c r="E121" s="52"/>
      <c r="F121" s="52"/>
      <c r="G121" s="52"/>
      <c r="H121" s="7"/>
      <c r="I121" s="7"/>
    </row>
    <row r="122" spans="2:10" ht="18" customHeight="1" x14ac:dyDescent="0.25">
      <c r="B122" s="50"/>
      <c r="C122" s="51"/>
      <c r="D122" s="52"/>
      <c r="E122" s="52"/>
      <c r="F122" s="52"/>
      <c r="G122" s="52"/>
      <c r="H122" s="7"/>
      <c r="I122" s="7"/>
    </row>
    <row r="123" spans="2:10" ht="18" customHeight="1" x14ac:dyDescent="0.25">
      <c r="B123" s="50"/>
      <c r="C123" s="51"/>
      <c r="D123" s="52"/>
      <c r="E123" s="52"/>
      <c r="F123" s="52"/>
      <c r="G123" s="52"/>
      <c r="H123" s="7"/>
      <c r="I123" s="7"/>
    </row>
    <row r="124" spans="2:10" ht="18" customHeight="1" x14ac:dyDescent="0.25">
      <c r="B124" s="50"/>
      <c r="C124" s="51"/>
      <c r="D124" s="52"/>
      <c r="E124" s="52"/>
      <c r="F124" s="52"/>
      <c r="G124" s="52"/>
      <c r="H124" s="7"/>
      <c r="I124" s="7"/>
    </row>
    <row r="125" spans="2:10" ht="18" customHeight="1" x14ac:dyDescent="0.25">
      <c r="B125" s="6"/>
      <c r="C125" s="6"/>
      <c r="D125" s="7"/>
      <c r="E125" s="7"/>
      <c r="F125" s="7"/>
      <c r="G125" s="7"/>
      <c r="H125" s="7"/>
      <c r="I125" s="7"/>
    </row>
    <row r="126" spans="2:10" ht="18" customHeight="1" x14ac:dyDescent="0.25">
      <c r="B126" s="6"/>
      <c r="C126" s="6"/>
      <c r="D126" s="7"/>
      <c r="E126" s="7"/>
      <c r="F126" s="7"/>
      <c r="G126" s="7"/>
      <c r="H126" s="7"/>
      <c r="I126" s="7"/>
    </row>
    <row r="127" spans="2:10" ht="18" customHeight="1" x14ac:dyDescent="0.25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25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25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25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25">
      <c r="B131" s="6"/>
      <c r="C131" s="6"/>
      <c r="D131" s="7"/>
      <c r="E131" s="7"/>
      <c r="F131" s="7"/>
      <c r="G131" s="7"/>
      <c r="H131" s="7"/>
      <c r="I131" s="7"/>
    </row>
    <row r="132" spans="2:9" ht="18" customHeight="1" x14ac:dyDescent="0.25">
      <c r="B132" s="6"/>
      <c r="C132" s="6"/>
      <c r="D132" s="7"/>
      <c r="E132" s="7"/>
      <c r="F132" s="7"/>
      <c r="G132" s="7"/>
      <c r="H132" s="7"/>
      <c r="I132" s="7"/>
    </row>
    <row r="133" spans="2:9" ht="18" customHeight="1" x14ac:dyDescent="0.25">
      <c r="B133" s="6"/>
      <c r="C133" s="6"/>
      <c r="D133" s="7"/>
      <c r="E133" s="7"/>
      <c r="F133" s="7"/>
      <c r="G133" s="7"/>
      <c r="H133" s="7"/>
      <c r="I133" s="7"/>
    </row>
    <row r="134" spans="2:9" ht="18" customHeight="1" x14ac:dyDescent="0.25">
      <c r="B134" s="6"/>
      <c r="C134" s="6"/>
      <c r="D134" s="7"/>
      <c r="E134" s="7"/>
      <c r="F134" s="7"/>
      <c r="G134" s="7"/>
      <c r="H134" s="7"/>
      <c r="I134" s="7"/>
    </row>
    <row r="135" spans="2:9" ht="18" customHeight="1" x14ac:dyDescent="0.25">
      <c r="B135" s="6"/>
      <c r="C135" s="6"/>
      <c r="D135" s="7"/>
      <c r="E135" s="7"/>
      <c r="F135" s="7"/>
      <c r="G135" s="7"/>
      <c r="H135" s="7"/>
      <c r="I135" s="7"/>
    </row>
    <row r="136" spans="2:9" ht="18" customHeight="1" x14ac:dyDescent="0.25">
      <c r="B136" s="6"/>
      <c r="C136" s="6"/>
      <c r="D136" s="7"/>
      <c r="E136" s="7"/>
      <c r="F136" s="7"/>
      <c r="G136" s="7"/>
      <c r="H136" s="7"/>
      <c r="I136" s="7"/>
    </row>
    <row r="137" spans="2:9" ht="18" customHeight="1" x14ac:dyDescent="0.25">
      <c r="B137" s="6"/>
      <c r="C137" s="6"/>
      <c r="D137" s="7"/>
      <c r="E137" s="7"/>
      <c r="F137" s="7"/>
      <c r="G137" s="7"/>
      <c r="H137" s="7"/>
      <c r="I137" s="7"/>
    </row>
    <row r="138" spans="2:9" ht="18" customHeight="1" x14ac:dyDescent="0.25">
      <c r="B138" s="6"/>
      <c r="C138" s="6"/>
      <c r="D138" s="7"/>
      <c r="E138" s="7"/>
      <c r="F138" s="7"/>
      <c r="G138" s="7"/>
      <c r="H138" s="7"/>
      <c r="I138" s="7"/>
    </row>
    <row r="139" spans="2:9" ht="12.75" customHeight="1" x14ac:dyDescent="0.25"/>
    <row r="140" spans="2:9" ht="12.75" customHeight="1" x14ac:dyDescent="0.25"/>
    <row r="149" ht="12.75" customHeight="1" x14ac:dyDescent="0.25"/>
    <row r="151" ht="12.75" customHeight="1" x14ac:dyDescent="0.25"/>
    <row r="157" ht="12.75" customHeight="1" x14ac:dyDescent="0.25"/>
    <row r="160" ht="12.75" customHeight="1" x14ac:dyDescent="0.25"/>
    <row r="165" ht="12.75" customHeight="1" x14ac:dyDescent="0.25"/>
    <row r="168" ht="12.75" customHeight="1" x14ac:dyDescent="0.25"/>
    <row r="174" ht="12.75" customHeight="1" x14ac:dyDescent="0.25"/>
  </sheetData>
  <mergeCells count="70"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G10:G11"/>
    <mergeCell ref="H10:H11"/>
    <mergeCell ref="I10:I11"/>
    <mergeCell ref="B19:F19"/>
    <mergeCell ref="B20:B21"/>
    <mergeCell ref="C20:C21"/>
    <mergeCell ref="D20:D21"/>
    <mergeCell ref="E20:E21"/>
    <mergeCell ref="F20:F21"/>
    <mergeCell ref="B35:B36"/>
    <mergeCell ref="C35:C36"/>
    <mergeCell ref="D35:D36"/>
    <mergeCell ref="E35:E36"/>
    <mergeCell ref="F35:F36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D48:D49"/>
    <mergeCell ref="E48:E49"/>
    <mergeCell ref="F48:F49"/>
    <mergeCell ref="G48:G49"/>
    <mergeCell ref="B47:I47"/>
    <mergeCell ref="F65:F66"/>
    <mergeCell ref="G65:G6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J27:J28"/>
    <mergeCell ref="E105:H105"/>
    <mergeCell ref="B83:H83"/>
    <mergeCell ref="B84:B85"/>
    <mergeCell ref="C84:C85"/>
    <mergeCell ref="D84:D85"/>
    <mergeCell ref="E84:E85"/>
    <mergeCell ref="F84:F85"/>
    <mergeCell ref="G84:G85"/>
    <mergeCell ref="H84:H85"/>
    <mergeCell ref="I57:I58"/>
    <mergeCell ref="B64:I64"/>
    <mergeCell ref="B65:B66"/>
    <mergeCell ref="C65:C66"/>
    <mergeCell ref="D65:D66"/>
    <mergeCell ref="E65:E66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26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4"/>
  <sheetViews>
    <sheetView view="pageBreakPreview" zoomScaleNormal="100" zoomScaleSheetLayoutView="100" workbookViewId="0"/>
  </sheetViews>
  <sheetFormatPr defaultColWidth="8.5703125" defaultRowHeight="18" x14ac:dyDescent="0.25"/>
  <cols>
    <col min="1" max="1" width="6.5703125" style="13" customWidth="1"/>
    <col min="2" max="2" width="32.5703125" style="1" customWidth="1"/>
    <col min="3" max="3" width="12" style="1" customWidth="1"/>
    <col min="4" max="4" width="12.42578125" style="2" customWidth="1"/>
    <col min="5" max="5" width="13.5703125" style="2" customWidth="1"/>
    <col min="6" max="6" width="15.42578125" style="2" customWidth="1"/>
    <col min="7" max="9" width="13.5703125" style="2" customWidth="1"/>
    <col min="10" max="10" width="16.42578125" style="7" customWidth="1"/>
    <col min="11" max="11" width="33.42578125" style="3" customWidth="1"/>
    <col min="12" max="12" width="5" style="3" customWidth="1"/>
    <col min="13" max="16384" width="8.5703125" style="3"/>
  </cols>
  <sheetData>
    <row r="1" spans="1:11" x14ac:dyDescent="0.25">
      <c r="B1" s="6"/>
      <c r="C1" s="6"/>
      <c r="D1" s="7"/>
      <c r="E1" s="7"/>
      <c r="F1" s="7"/>
      <c r="G1" s="7"/>
      <c r="H1" s="7"/>
      <c r="I1" s="7"/>
    </row>
    <row r="2" spans="1:11" x14ac:dyDescent="0.25">
      <c r="B2" s="6"/>
      <c r="C2" s="6"/>
      <c r="D2" s="7"/>
      <c r="E2" s="7"/>
      <c r="F2" s="7"/>
      <c r="G2" s="7"/>
      <c r="H2" s="7"/>
      <c r="I2" s="7"/>
    </row>
    <row r="3" spans="1:11" x14ac:dyDescent="0.25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25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25">
      <c r="B5" s="6"/>
      <c r="C5" s="6"/>
      <c r="D5" s="7"/>
      <c r="E5" s="7"/>
      <c r="F5" s="7"/>
      <c r="G5" s="7"/>
      <c r="H5" s="7"/>
      <c r="I5" s="7"/>
    </row>
    <row r="6" spans="1:11" s="21" customFormat="1" ht="45" x14ac:dyDescent="0.25">
      <c r="A6" s="183" t="s">
        <v>46</v>
      </c>
      <c r="B6" s="183"/>
      <c r="C6" s="183"/>
      <c r="D6" s="183"/>
      <c r="E6" s="183"/>
      <c r="F6" s="183"/>
      <c r="G6" s="183"/>
      <c r="H6" s="183"/>
      <c r="I6" s="183"/>
    </row>
    <row r="7" spans="1:11" s="21" customFormat="1" ht="44.25" customHeight="1" x14ac:dyDescent="0.25">
      <c r="A7" s="183" t="s">
        <v>1</v>
      </c>
      <c r="B7" s="183"/>
      <c r="C7" s="183"/>
      <c r="D7" s="183"/>
      <c r="E7" s="183"/>
      <c r="F7" s="183"/>
      <c r="G7" s="183"/>
      <c r="H7" s="183"/>
      <c r="I7" s="183"/>
    </row>
    <row r="8" spans="1:11" s="4" customFormat="1" ht="34.5" x14ac:dyDescent="0.25">
      <c r="A8" s="199" t="str">
        <f>MELBOURNE!A7</f>
        <v>15th July 2024</v>
      </c>
      <c r="B8" s="199"/>
      <c r="C8" s="199"/>
      <c r="D8" s="199"/>
      <c r="E8" s="199"/>
      <c r="F8" s="199"/>
      <c r="G8" s="199"/>
      <c r="H8" s="199"/>
      <c r="I8" s="199"/>
      <c r="J8" s="21"/>
    </row>
    <row r="9" spans="1:11" x14ac:dyDescent="0.2">
      <c r="B9" s="184"/>
      <c r="C9" s="184"/>
      <c r="D9" s="184"/>
      <c r="E9" s="184"/>
      <c r="F9" s="184"/>
      <c r="G9" s="184"/>
      <c r="H9" s="24"/>
      <c r="I9" s="11"/>
      <c r="J9" s="8"/>
    </row>
    <row r="10" spans="1:11" ht="31.5" thickBot="1" x14ac:dyDescent="0.5">
      <c r="B10" s="198" t="s">
        <v>14</v>
      </c>
      <c r="C10" s="198"/>
      <c r="D10" s="198"/>
      <c r="E10" s="198"/>
      <c r="F10" s="198"/>
      <c r="G10" s="198"/>
      <c r="H10" s="198"/>
      <c r="I10" s="198"/>
      <c r="J10" s="8"/>
    </row>
    <row r="11" spans="1:11" ht="12.75" customHeight="1" thickBot="1" x14ac:dyDescent="0.3">
      <c r="B11" s="224" t="s">
        <v>3</v>
      </c>
      <c r="C11" s="249" t="s">
        <v>4</v>
      </c>
      <c r="D11" s="181" t="s">
        <v>37</v>
      </c>
      <c r="E11" s="181" t="s">
        <v>47</v>
      </c>
      <c r="F11" s="178" t="s">
        <v>15</v>
      </c>
      <c r="G11" s="215" t="s">
        <v>58</v>
      </c>
      <c r="H11" s="181" t="s">
        <v>40</v>
      </c>
      <c r="I11" s="181" t="s">
        <v>17</v>
      </c>
      <c r="J11" s="217" t="s">
        <v>18</v>
      </c>
      <c r="K11" s="8"/>
    </row>
    <row r="12" spans="1:11" ht="25.5" customHeight="1" thickBot="1" x14ac:dyDescent="0.3">
      <c r="B12" s="224"/>
      <c r="C12" s="250"/>
      <c r="D12" s="223"/>
      <c r="E12" s="223"/>
      <c r="F12" s="251"/>
      <c r="G12" s="216"/>
      <c r="H12" s="181"/>
      <c r="I12" s="181"/>
      <c r="J12" s="217"/>
      <c r="K12" s="8"/>
    </row>
    <row r="13" spans="1:11" ht="18.75" x14ac:dyDescent="0.3">
      <c r="B13" s="168" t="s">
        <v>84</v>
      </c>
      <c r="C13" s="115" t="s">
        <v>89</v>
      </c>
      <c r="D13" s="90">
        <v>45491</v>
      </c>
      <c r="E13" s="166">
        <v>45497.25</v>
      </c>
      <c r="F13" s="166">
        <v>45511</v>
      </c>
      <c r="G13" s="68">
        <f>E13+22</f>
        <v>45519.25</v>
      </c>
      <c r="H13" s="34">
        <f>E13+25</f>
        <v>45522.25</v>
      </c>
      <c r="I13" s="34">
        <f>E13+26</f>
        <v>45523.25</v>
      </c>
      <c r="J13" s="31">
        <f>E13+28</f>
        <v>45525.25</v>
      </c>
      <c r="K13" s="8"/>
    </row>
    <row r="14" spans="1:11" ht="18.75" x14ac:dyDescent="0.3">
      <c r="B14" s="168" t="s">
        <v>57</v>
      </c>
      <c r="C14" s="115" t="s">
        <v>100</v>
      </c>
      <c r="D14" s="90">
        <v>45499.625</v>
      </c>
      <c r="E14" s="166">
        <v>45506</v>
      </c>
      <c r="F14" s="166">
        <v>45516</v>
      </c>
      <c r="G14" s="34">
        <f t="shared" ref="G14:G16" si="0">E14+22</f>
        <v>45528</v>
      </c>
      <c r="H14" s="34">
        <f>E14+25</f>
        <v>45531</v>
      </c>
      <c r="I14" s="34">
        <f>E14+26</f>
        <v>45532</v>
      </c>
      <c r="J14" s="31">
        <f>E14+28</f>
        <v>45534</v>
      </c>
      <c r="K14" s="8"/>
    </row>
    <row r="15" spans="1:11" ht="18.75" x14ac:dyDescent="0.3">
      <c r="B15" s="168" t="s">
        <v>126</v>
      </c>
      <c r="C15" s="115" t="s">
        <v>127</v>
      </c>
      <c r="D15" s="90">
        <v>45512.625</v>
      </c>
      <c r="E15" s="166">
        <v>45516</v>
      </c>
      <c r="F15" s="166">
        <v>45528</v>
      </c>
      <c r="G15" s="34">
        <f t="shared" si="0"/>
        <v>45538</v>
      </c>
      <c r="H15" s="34">
        <f t="shared" ref="H15" si="1">E15+25</f>
        <v>45541</v>
      </c>
      <c r="I15" s="34">
        <f t="shared" ref="I15:I16" si="2">E15+26</f>
        <v>45542</v>
      </c>
      <c r="J15" s="31">
        <f t="shared" ref="J15:J16" si="3">E15+28</f>
        <v>45544</v>
      </c>
      <c r="K15" s="8"/>
    </row>
    <row r="16" spans="1:11" ht="19.5" thickBot="1" x14ac:dyDescent="0.35">
      <c r="B16" s="167" t="s">
        <v>84</v>
      </c>
      <c r="C16" s="64" t="s">
        <v>133</v>
      </c>
      <c r="D16" s="19">
        <v>45525.625</v>
      </c>
      <c r="E16" s="165">
        <v>45529</v>
      </c>
      <c r="F16" s="165">
        <v>45540</v>
      </c>
      <c r="G16" s="29">
        <f t="shared" si="0"/>
        <v>45551</v>
      </c>
      <c r="H16" s="29">
        <f>E16+25</f>
        <v>45554</v>
      </c>
      <c r="I16" s="29">
        <f t="shared" si="2"/>
        <v>45555</v>
      </c>
      <c r="J16" s="32">
        <f t="shared" si="3"/>
        <v>45557</v>
      </c>
      <c r="K16" s="8"/>
    </row>
    <row r="17" spans="1:11" ht="18" customHeight="1" x14ac:dyDescent="0.3">
      <c r="B17" s="36"/>
      <c r="C17" s="161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5">
      <c r="B18" s="197" t="s">
        <v>74</v>
      </c>
      <c r="C18" s="197"/>
      <c r="D18" s="197"/>
      <c r="E18" s="197"/>
      <c r="F18" s="197"/>
      <c r="G18" s="197"/>
      <c r="H18" s="197"/>
      <c r="I18" s="197"/>
      <c r="J18" s="8"/>
      <c r="K18" s="10"/>
    </row>
    <row r="19" spans="1:11" ht="18" customHeight="1" thickBot="1" x14ac:dyDescent="0.3">
      <c r="B19" s="185" t="s">
        <v>3</v>
      </c>
      <c r="C19" s="242" t="s">
        <v>4</v>
      </c>
      <c r="D19" s="244" t="s">
        <v>37</v>
      </c>
      <c r="E19" s="181" t="s">
        <v>47</v>
      </c>
      <c r="F19" s="178" t="s">
        <v>15</v>
      </c>
      <c r="G19" s="215" t="s">
        <v>19</v>
      </c>
      <c r="H19" s="178" t="s">
        <v>68</v>
      </c>
      <c r="I19" s="178" t="s">
        <v>69</v>
      </c>
      <c r="J19" s="8"/>
      <c r="K19" s="10"/>
    </row>
    <row r="20" spans="1:11" ht="18" customHeight="1" thickBot="1" x14ac:dyDescent="0.3">
      <c r="B20" s="241"/>
      <c r="C20" s="243"/>
      <c r="D20" s="245"/>
      <c r="E20" s="182"/>
      <c r="F20" s="179"/>
      <c r="G20" s="216"/>
      <c r="H20" s="179"/>
      <c r="I20" s="179"/>
      <c r="J20" s="8"/>
      <c r="K20" s="10"/>
    </row>
    <row r="21" spans="1:11" ht="20.25" customHeight="1" x14ac:dyDescent="0.3">
      <c r="B21" s="117" t="str">
        <f t="shared" ref="B21:C24" si="4">B13</f>
        <v>OOCL PANAMA</v>
      </c>
      <c r="C21" s="84" t="str">
        <f t="shared" si="4"/>
        <v>315N</v>
      </c>
      <c r="D21" s="90">
        <f t="shared" ref="D21:F24" si="5">D13</f>
        <v>45491</v>
      </c>
      <c r="E21" s="116">
        <f t="shared" si="5"/>
        <v>45497.25</v>
      </c>
      <c r="F21" s="116">
        <f t="shared" si="5"/>
        <v>45511</v>
      </c>
      <c r="G21" s="68">
        <f>E21+31</f>
        <v>45528.25</v>
      </c>
      <c r="H21" s="68">
        <f>E21+28</f>
        <v>45525.25</v>
      </c>
      <c r="I21" s="31">
        <f>F21+28</f>
        <v>45539</v>
      </c>
      <c r="J21" s="8"/>
      <c r="K21" s="10"/>
    </row>
    <row r="22" spans="1:11" ht="20.25" customHeight="1" x14ac:dyDescent="0.3">
      <c r="B22" s="78" t="str">
        <f t="shared" si="4"/>
        <v>OOCL CHICAGO</v>
      </c>
      <c r="C22" s="148" t="str">
        <f t="shared" si="4"/>
        <v>102N</v>
      </c>
      <c r="D22" s="90">
        <f t="shared" si="5"/>
        <v>45499.625</v>
      </c>
      <c r="E22" s="139">
        <f t="shared" si="5"/>
        <v>45506</v>
      </c>
      <c r="F22" s="139">
        <f t="shared" si="5"/>
        <v>45516</v>
      </c>
      <c r="G22" s="34">
        <f>E22+31</f>
        <v>45537</v>
      </c>
      <c r="H22" s="34">
        <f t="shared" ref="H22:I24" si="6">E22+28</f>
        <v>45534</v>
      </c>
      <c r="I22" s="31">
        <f>F22+28</f>
        <v>45544</v>
      </c>
      <c r="J22" s="8"/>
      <c r="K22" s="10"/>
    </row>
    <row r="23" spans="1:11" ht="20.25" customHeight="1" x14ac:dyDescent="0.3">
      <c r="B23" s="131" t="str">
        <f t="shared" si="4"/>
        <v>COSCO ADEN</v>
      </c>
      <c r="C23" s="115" t="str">
        <f t="shared" si="4"/>
        <v>124N</v>
      </c>
      <c r="D23" s="90">
        <f t="shared" si="5"/>
        <v>45512.625</v>
      </c>
      <c r="E23" s="139">
        <f t="shared" si="5"/>
        <v>45516</v>
      </c>
      <c r="F23" s="139">
        <f t="shared" si="5"/>
        <v>45528</v>
      </c>
      <c r="G23" s="34">
        <f t="shared" ref="G23" si="7">E23+31</f>
        <v>45547</v>
      </c>
      <c r="H23" s="34">
        <f t="shared" si="6"/>
        <v>45544</v>
      </c>
      <c r="I23" s="31">
        <f t="shared" si="6"/>
        <v>45556</v>
      </c>
      <c r="J23" s="8"/>
      <c r="K23" s="10"/>
    </row>
    <row r="24" spans="1:11" ht="20.25" customHeight="1" thickBot="1" x14ac:dyDescent="0.35">
      <c r="B24" s="79" t="str">
        <f t="shared" si="4"/>
        <v>OOCL PANAMA</v>
      </c>
      <c r="C24" s="64" t="str">
        <f t="shared" si="4"/>
        <v>316N</v>
      </c>
      <c r="D24" s="19">
        <f t="shared" si="5"/>
        <v>45525.625</v>
      </c>
      <c r="E24" s="70">
        <f t="shared" si="5"/>
        <v>45529</v>
      </c>
      <c r="F24" s="70">
        <f t="shared" si="5"/>
        <v>45540</v>
      </c>
      <c r="G24" s="29">
        <f>E24+31</f>
        <v>45560</v>
      </c>
      <c r="H24" s="29">
        <f>E24+28</f>
        <v>45557</v>
      </c>
      <c r="I24" s="32">
        <f t="shared" si="6"/>
        <v>45568</v>
      </c>
      <c r="J24" s="8"/>
      <c r="K24" s="10"/>
    </row>
    <row r="25" spans="1:11" s="10" customFormat="1" ht="11.25" customHeight="1" x14ac:dyDescent="0.3">
      <c r="A25" s="13"/>
      <c r="B25" s="135"/>
      <c r="C25" s="63"/>
      <c r="D25" s="25"/>
      <c r="E25" s="136"/>
      <c r="F25" s="136"/>
      <c r="G25" s="44"/>
      <c r="H25" s="44"/>
      <c r="I25" s="44"/>
      <c r="J25" s="8"/>
    </row>
    <row r="26" spans="1:11" ht="25.5" customHeight="1" thickBot="1" x14ac:dyDescent="0.5">
      <c r="B26" s="197" t="s">
        <v>20</v>
      </c>
      <c r="C26" s="197"/>
      <c r="D26" s="197"/>
      <c r="E26" s="197"/>
      <c r="F26" s="197"/>
      <c r="G26" s="197"/>
      <c r="H26" s="197"/>
      <c r="I26" s="197"/>
      <c r="J26" s="8"/>
    </row>
    <row r="27" spans="1:11" ht="18" customHeight="1" x14ac:dyDescent="0.25">
      <c r="B27" s="185" t="s">
        <v>3</v>
      </c>
      <c r="C27" s="242" t="s">
        <v>4</v>
      </c>
      <c r="D27" s="244" t="s">
        <v>37</v>
      </c>
      <c r="E27" s="181" t="s">
        <v>47</v>
      </c>
      <c r="F27" s="178" t="s">
        <v>15</v>
      </c>
      <c r="G27" s="247" t="s">
        <v>21</v>
      </c>
      <c r="H27" s="178" t="s">
        <v>22</v>
      </c>
      <c r="I27" s="178" t="s">
        <v>23</v>
      </c>
      <c r="J27" s="8"/>
    </row>
    <row r="28" spans="1:11" ht="18" customHeight="1" thickBot="1" x14ac:dyDescent="0.3">
      <c r="B28" s="241"/>
      <c r="C28" s="243"/>
      <c r="D28" s="245"/>
      <c r="E28" s="182"/>
      <c r="F28" s="179"/>
      <c r="G28" s="248"/>
      <c r="H28" s="233"/>
      <c r="I28" s="233"/>
      <c r="J28" s="8"/>
    </row>
    <row r="29" spans="1:11" ht="20.25" customHeight="1" x14ac:dyDescent="0.3">
      <c r="B29" s="117" t="str">
        <f t="shared" ref="B29:C32" si="8">B13</f>
        <v>OOCL PANAMA</v>
      </c>
      <c r="C29" s="84" t="str">
        <f t="shared" si="8"/>
        <v>315N</v>
      </c>
      <c r="D29" s="90">
        <f t="shared" ref="D29:F32" si="9">D21</f>
        <v>45491</v>
      </c>
      <c r="E29" s="116">
        <f t="shared" si="9"/>
        <v>45497.25</v>
      </c>
      <c r="F29" s="116">
        <f t="shared" si="9"/>
        <v>45511</v>
      </c>
      <c r="G29" s="68">
        <f>E29+48</f>
        <v>45545.25</v>
      </c>
      <c r="H29" s="68">
        <f>E29+48</f>
        <v>45545.25</v>
      </c>
      <c r="I29" s="69">
        <f>E29+45</f>
        <v>45542.25</v>
      </c>
      <c r="J29" s="8"/>
    </row>
    <row r="30" spans="1:11" ht="20.25" customHeight="1" x14ac:dyDescent="0.3">
      <c r="B30" s="78" t="str">
        <f t="shared" si="8"/>
        <v>OOCL CHICAGO</v>
      </c>
      <c r="C30" s="148" t="str">
        <f t="shared" si="8"/>
        <v>102N</v>
      </c>
      <c r="D30" s="90">
        <f t="shared" si="9"/>
        <v>45499.625</v>
      </c>
      <c r="E30" s="139">
        <f t="shared" si="9"/>
        <v>45506</v>
      </c>
      <c r="F30" s="139">
        <f t="shared" si="9"/>
        <v>45516</v>
      </c>
      <c r="G30" s="34">
        <f>E30+48</f>
        <v>45554</v>
      </c>
      <c r="H30" s="34">
        <f t="shared" ref="H30:H32" si="10">E30+48</f>
        <v>45554</v>
      </c>
      <c r="I30" s="31">
        <f t="shared" ref="I30:I32" si="11">E30+45</f>
        <v>45551</v>
      </c>
      <c r="J30" s="8"/>
    </row>
    <row r="31" spans="1:11" ht="20.25" customHeight="1" x14ac:dyDescent="0.3">
      <c r="B31" s="131" t="str">
        <f t="shared" si="8"/>
        <v>COSCO ADEN</v>
      </c>
      <c r="C31" s="115" t="str">
        <f t="shared" si="8"/>
        <v>124N</v>
      </c>
      <c r="D31" s="90">
        <f t="shared" si="9"/>
        <v>45512.625</v>
      </c>
      <c r="E31" s="139">
        <f t="shared" si="9"/>
        <v>45516</v>
      </c>
      <c r="F31" s="139">
        <f t="shared" si="9"/>
        <v>45528</v>
      </c>
      <c r="G31" s="34">
        <f t="shared" ref="G31:G32" si="12">E31+48</f>
        <v>45564</v>
      </c>
      <c r="H31" s="34">
        <f t="shared" si="10"/>
        <v>45564</v>
      </c>
      <c r="I31" s="31">
        <f t="shared" si="11"/>
        <v>45561</v>
      </c>
      <c r="J31" s="8"/>
    </row>
    <row r="32" spans="1:11" ht="20.25" customHeight="1" thickBot="1" x14ac:dyDescent="0.35">
      <c r="B32" s="79" t="str">
        <f t="shared" si="8"/>
        <v>OOCL PANAMA</v>
      </c>
      <c r="C32" s="64" t="str">
        <f t="shared" si="8"/>
        <v>316N</v>
      </c>
      <c r="D32" s="19">
        <f t="shared" si="9"/>
        <v>45525.625</v>
      </c>
      <c r="E32" s="70">
        <f t="shared" si="9"/>
        <v>45529</v>
      </c>
      <c r="F32" s="70">
        <f t="shared" si="9"/>
        <v>45540</v>
      </c>
      <c r="G32" s="29">
        <f t="shared" si="12"/>
        <v>45577</v>
      </c>
      <c r="H32" s="29">
        <f t="shared" si="10"/>
        <v>45577</v>
      </c>
      <c r="I32" s="32">
        <f t="shared" si="11"/>
        <v>45574</v>
      </c>
      <c r="J32" s="8"/>
    </row>
    <row r="33" spans="1:10" ht="20.25" customHeight="1" x14ac:dyDescent="0.3">
      <c r="B33" s="129"/>
      <c r="C33" s="63"/>
      <c r="D33" s="25"/>
      <c r="E33" s="130"/>
      <c r="F33" s="130"/>
      <c r="G33" s="44"/>
      <c r="H33" s="44"/>
      <c r="I33" s="44"/>
      <c r="J33" s="8"/>
    </row>
    <row r="34" spans="1:10" s="10" customFormat="1" ht="20.25" customHeight="1" x14ac:dyDescent="0.3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3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5">
      <c r="B43" s="197" t="s">
        <v>24</v>
      </c>
      <c r="C43" s="197"/>
      <c r="D43" s="197"/>
      <c r="E43" s="197"/>
      <c r="F43" s="197"/>
      <c r="G43" s="197"/>
      <c r="H43" s="197"/>
      <c r="I43" s="197"/>
      <c r="J43" s="8"/>
    </row>
    <row r="44" spans="1:10" ht="20.25" customHeight="1" x14ac:dyDescent="0.25">
      <c r="B44" s="185" t="s">
        <v>3</v>
      </c>
      <c r="C44" s="242" t="s">
        <v>4</v>
      </c>
      <c r="D44" s="244" t="s">
        <v>37</v>
      </c>
      <c r="E44" s="181" t="s">
        <v>47</v>
      </c>
      <c r="F44" s="178" t="s">
        <v>15</v>
      </c>
      <c r="G44" s="217" t="s">
        <v>25</v>
      </c>
      <c r="H44" s="178" t="s">
        <v>26</v>
      </c>
      <c r="I44" s="213" t="s">
        <v>70</v>
      </c>
      <c r="J44" s="8"/>
    </row>
    <row r="45" spans="1:10" ht="20.25" customHeight="1" thickBot="1" x14ac:dyDescent="0.3">
      <c r="B45" s="241"/>
      <c r="C45" s="243"/>
      <c r="D45" s="245"/>
      <c r="E45" s="182"/>
      <c r="F45" s="179"/>
      <c r="G45" s="246"/>
      <c r="H45" s="179"/>
      <c r="I45" s="214"/>
      <c r="J45" s="8"/>
    </row>
    <row r="46" spans="1:10" ht="20.25" customHeight="1" x14ac:dyDescent="0.3">
      <c r="B46" s="117" t="str">
        <f t="shared" ref="B46:F47" si="13">B13</f>
        <v>OOCL PANAMA</v>
      </c>
      <c r="C46" s="84" t="str">
        <f t="shared" si="13"/>
        <v>315N</v>
      </c>
      <c r="D46" s="90">
        <f t="shared" si="13"/>
        <v>45491</v>
      </c>
      <c r="E46" s="116">
        <f t="shared" si="13"/>
        <v>45497.25</v>
      </c>
      <c r="F46" s="116">
        <f t="shared" si="13"/>
        <v>45511</v>
      </c>
      <c r="G46" s="68">
        <f>E46+42</f>
        <v>45539.25</v>
      </c>
      <c r="H46" s="68">
        <f>E46+51</f>
        <v>45548.25</v>
      </c>
      <c r="I46" s="31">
        <f>E46+51</f>
        <v>45548.25</v>
      </c>
      <c r="J46" s="8"/>
    </row>
    <row r="47" spans="1:10" ht="20.25" customHeight="1" x14ac:dyDescent="0.3">
      <c r="B47" s="78" t="str">
        <f t="shared" si="13"/>
        <v>OOCL CHICAGO</v>
      </c>
      <c r="C47" s="148" t="str">
        <f t="shared" si="13"/>
        <v>102N</v>
      </c>
      <c r="D47" s="90">
        <f t="shared" si="13"/>
        <v>45499.625</v>
      </c>
      <c r="E47" s="139">
        <f t="shared" si="13"/>
        <v>45506</v>
      </c>
      <c r="F47" s="139">
        <f t="shared" si="13"/>
        <v>45516</v>
      </c>
      <c r="G47" s="34">
        <f t="shared" ref="G47:G49" si="14">E47+42</f>
        <v>45548</v>
      </c>
      <c r="H47" s="34">
        <f t="shared" ref="H47:H49" si="15">E47+51</f>
        <v>45557</v>
      </c>
      <c r="I47" s="31">
        <f>E47+51</f>
        <v>45557</v>
      </c>
      <c r="J47" s="8"/>
    </row>
    <row r="48" spans="1:10" ht="20.25" customHeight="1" x14ac:dyDescent="0.3">
      <c r="B48" s="131" t="str">
        <f t="shared" ref="B48:C49" si="16">B15</f>
        <v>COSCO ADEN</v>
      </c>
      <c r="C48" s="115" t="str">
        <f t="shared" si="16"/>
        <v>124N</v>
      </c>
      <c r="D48" s="90">
        <f t="shared" ref="D48:F49" si="17">D15</f>
        <v>45512.625</v>
      </c>
      <c r="E48" s="139">
        <f t="shared" si="17"/>
        <v>45516</v>
      </c>
      <c r="F48" s="139">
        <f t="shared" si="17"/>
        <v>45528</v>
      </c>
      <c r="G48" s="34">
        <f t="shared" si="14"/>
        <v>45558</v>
      </c>
      <c r="H48" s="34">
        <f t="shared" si="15"/>
        <v>45567</v>
      </c>
      <c r="I48" s="31">
        <f>E48+51</f>
        <v>45567</v>
      </c>
      <c r="J48" s="8"/>
    </row>
    <row r="49" spans="1:10" ht="20.25" customHeight="1" thickBot="1" x14ac:dyDescent="0.35">
      <c r="B49" s="79" t="str">
        <f t="shared" si="16"/>
        <v>OOCL PANAMA</v>
      </c>
      <c r="C49" s="64" t="str">
        <f t="shared" si="16"/>
        <v>316N</v>
      </c>
      <c r="D49" s="19">
        <f t="shared" si="17"/>
        <v>45525.625</v>
      </c>
      <c r="E49" s="70">
        <f t="shared" si="17"/>
        <v>45529</v>
      </c>
      <c r="F49" s="70">
        <f t="shared" si="17"/>
        <v>45540</v>
      </c>
      <c r="G49" s="29">
        <f t="shared" si="14"/>
        <v>45571</v>
      </c>
      <c r="H49" s="29">
        <f t="shared" si="15"/>
        <v>45580</v>
      </c>
      <c r="I49" s="32">
        <f>E49+51</f>
        <v>45580</v>
      </c>
      <c r="J49" s="8"/>
    </row>
    <row r="50" spans="1:10" ht="12.75" customHeight="1" x14ac:dyDescent="0.2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2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5">
      <c r="B52" s="198" t="s">
        <v>27</v>
      </c>
      <c r="C52" s="198"/>
      <c r="D52" s="198"/>
      <c r="E52" s="198"/>
      <c r="F52" s="198"/>
      <c r="G52" s="198"/>
      <c r="H52" s="198"/>
      <c r="I52" s="11"/>
      <c r="J52" s="8"/>
    </row>
    <row r="53" spans="1:10" ht="12.75" customHeight="1" x14ac:dyDescent="0.25">
      <c r="B53" s="185" t="s">
        <v>3</v>
      </c>
      <c r="C53" s="187" t="s">
        <v>4</v>
      </c>
      <c r="D53" s="181" t="s">
        <v>37</v>
      </c>
      <c r="E53" s="181" t="s">
        <v>47</v>
      </c>
      <c r="F53" s="178" t="s">
        <v>28</v>
      </c>
      <c r="G53" s="180"/>
      <c r="H53" s="180"/>
      <c r="I53" s="8"/>
      <c r="J53" s="8"/>
    </row>
    <row r="54" spans="1:10" ht="25.5" customHeight="1" thickBot="1" x14ac:dyDescent="0.3">
      <c r="B54" s="186"/>
      <c r="C54" s="239"/>
      <c r="D54" s="182"/>
      <c r="E54" s="240"/>
      <c r="F54" s="179"/>
      <c r="G54" s="232"/>
      <c r="H54" s="232"/>
      <c r="I54" s="8"/>
      <c r="J54" s="8"/>
    </row>
    <row r="55" spans="1:10" ht="18" customHeight="1" x14ac:dyDescent="0.3">
      <c r="B55" s="83" t="s">
        <v>98</v>
      </c>
      <c r="C55" s="141">
        <v>2413</v>
      </c>
      <c r="D55" s="90">
        <f>E55-7</f>
        <v>45487</v>
      </c>
      <c r="E55" s="86">
        <v>45494</v>
      </c>
      <c r="F55" s="142">
        <f>E55+12</f>
        <v>45506</v>
      </c>
      <c r="G55" s="47"/>
      <c r="H55" s="47"/>
      <c r="I55" s="8"/>
      <c r="J55" s="8"/>
    </row>
    <row r="56" spans="1:10" ht="18" customHeight="1" thickBot="1" x14ac:dyDescent="0.35">
      <c r="B56" s="82" t="s">
        <v>80</v>
      </c>
      <c r="C56" s="126">
        <v>2413</v>
      </c>
      <c r="D56" s="90">
        <f>E56-7</f>
        <v>45494</v>
      </c>
      <c r="E56" s="19">
        <v>45501</v>
      </c>
      <c r="F56" s="20">
        <f>E56+12</f>
        <v>45513</v>
      </c>
      <c r="G56" s="47"/>
      <c r="H56" s="47"/>
      <c r="I56" s="8"/>
      <c r="J56" s="8"/>
    </row>
    <row r="57" spans="1:10" ht="18" customHeight="1" x14ac:dyDescent="0.3">
      <c r="B57" s="47"/>
      <c r="C57" s="47"/>
      <c r="D57" s="146"/>
      <c r="E57" s="47"/>
      <c r="F57" s="47"/>
      <c r="G57" s="47"/>
      <c r="H57" s="47"/>
      <c r="I57" s="8"/>
      <c r="J57" s="8"/>
    </row>
    <row r="58" spans="1:10" ht="18" customHeight="1" x14ac:dyDescent="0.3">
      <c r="B58" s="59"/>
      <c r="C58" s="57"/>
      <c r="D58" s="44"/>
      <c r="E58" s="44"/>
      <c r="F58" s="47"/>
      <c r="G58" s="47"/>
      <c r="H58" s="47"/>
      <c r="I58" s="8"/>
      <c r="J58" s="8"/>
    </row>
    <row r="59" spans="1:10" s="10" customFormat="1" ht="18" customHeight="1" x14ac:dyDescent="0.3">
      <c r="A59" s="13"/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3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3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7.25" customHeight="1" thickBot="1" x14ac:dyDescent="0.35">
      <c r="A62" s="13"/>
      <c r="B62" s="60"/>
      <c r="C62" s="61"/>
      <c r="D62" s="56"/>
      <c r="E62" s="56"/>
      <c r="F62" s="58"/>
      <c r="G62" s="47"/>
      <c r="H62" s="47"/>
      <c r="I62" s="8"/>
      <c r="J62" s="8"/>
    </row>
    <row r="63" spans="1:10" ht="18" customHeight="1" x14ac:dyDescent="0.2">
      <c r="B63" s="38"/>
      <c r="C63" s="39"/>
      <c r="D63" s="40"/>
      <c r="E63" s="40"/>
      <c r="F63" s="30"/>
      <c r="G63" s="30"/>
      <c r="H63" s="35"/>
      <c r="I63" s="8"/>
      <c r="J63" s="8"/>
    </row>
    <row r="64" spans="1:10" ht="18" customHeight="1" x14ac:dyDescent="0.2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2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2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2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2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2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2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2">
      <c r="B71" s="38"/>
      <c r="C71" s="39"/>
      <c r="D71" s="40"/>
      <c r="E71" s="40"/>
      <c r="F71" s="30"/>
      <c r="G71" s="30"/>
      <c r="H71" s="45"/>
      <c r="I71" s="45"/>
      <c r="J71" s="45"/>
    </row>
    <row r="72" spans="2:10" ht="18" customHeight="1" x14ac:dyDescent="0.2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2">
      <c r="B73" s="38"/>
      <c r="C73" s="48"/>
      <c r="D73" s="40"/>
      <c r="E73" s="40"/>
      <c r="F73" s="30"/>
      <c r="G73" s="30"/>
      <c r="H73" s="45"/>
      <c r="I73" s="45"/>
      <c r="J73" s="45"/>
    </row>
    <row r="74" spans="2:10" ht="18" customHeight="1" x14ac:dyDescent="0.2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25">
      <c r="B75" s="48"/>
      <c r="C75" s="48"/>
      <c r="D75" s="8"/>
      <c r="E75" s="8"/>
      <c r="F75" s="8"/>
      <c r="G75" s="8"/>
      <c r="H75" s="8"/>
      <c r="I75" s="8"/>
      <c r="J75" s="8"/>
    </row>
    <row r="76" spans="2:10" ht="18" customHeight="1" x14ac:dyDescent="0.25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25">
      <c r="B77" s="6"/>
      <c r="C77" s="6"/>
      <c r="D77" s="7"/>
      <c r="E77" s="7"/>
      <c r="F77" s="7"/>
      <c r="G77" s="7"/>
      <c r="H77" s="7"/>
      <c r="I77" s="46"/>
    </row>
    <row r="78" spans="2:10" ht="18" customHeight="1" x14ac:dyDescent="0.25">
      <c r="B78" s="6"/>
      <c r="C78" s="6"/>
      <c r="D78" s="7"/>
      <c r="E78" s="7"/>
      <c r="F78" s="7"/>
      <c r="G78" s="7"/>
      <c r="H78" s="7"/>
      <c r="I78" s="7"/>
      <c r="J78" s="46"/>
    </row>
    <row r="79" spans="2:10" ht="18" customHeight="1" x14ac:dyDescent="0.25">
      <c r="B79" s="6"/>
      <c r="C79" s="6"/>
      <c r="D79" s="7"/>
      <c r="E79" s="7"/>
      <c r="F79" s="7"/>
      <c r="G79" s="7"/>
      <c r="H79" s="7"/>
      <c r="I79" s="46"/>
    </row>
    <row r="80" spans="2:10" ht="18" customHeight="1" x14ac:dyDescent="0.25">
      <c r="B80" s="6"/>
      <c r="C80" s="6"/>
      <c r="D80" s="7"/>
      <c r="E80" s="7"/>
      <c r="F80" s="7"/>
      <c r="G80" s="7"/>
      <c r="H80" s="7"/>
      <c r="I80" s="7"/>
    </row>
    <row r="81" spans="2:10" ht="18" customHeight="1" x14ac:dyDescent="0.25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25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25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25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25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25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25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25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25">
      <c r="B89" s="53" t="s">
        <v>31</v>
      </c>
      <c r="C89" s="54"/>
      <c r="D89" s="55"/>
      <c r="E89" s="55"/>
      <c r="F89" s="55"/>
      <c r="G89" s="55"/>
      <c r="H89" s="55"/>
      <c r="I89" s="55"/>
      <c r="J89" s="55"/>
    </row>
    <row r="90" spans="2:10" ht="18" customHeight="1" x14ac:dyDescent="0.25">
      <c r="B90" s="53" t="s">
        <v>32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25">
      <c r="B91" s="53" t="s">
        <v>33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25">
      <c r="B92" s="53" t="s">
        <v>34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25">
      <c r="B93" s="53" t="s">
        <v>35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25">
      <c r="B94" s="50"/>
      <c r="C94" s="51"/>
      <c r="D94" s="52"/>
      <c r="E94" s="52"/>
      <c r="F94" s="52"/>
      <c r="G94" s="52"/>
      <c r="H94" s="7"/>
      <c r="I94" s="7"/>
    </row>
    <row r="95" spans="2:10" ht="18" customHeight="1" x14ac:dyDescent="0.25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25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25">
      <c r="B97" s="6"/>
      <c r="C97" s="6"/>
      <c r="D97" s="7"/>
      <c r="E97" s="7"/>
      <c r="F97" s="7"/>
      <c r="G97" s="7"/>
      <c r="H97" s="7"/>
      <c r="I97" s="7"/>
    </row>
    <row r="98" spans="2:9" ht="18" customHeight="1" x14ac:dyDescent="0.25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25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25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25">
      <c r="B101" s="237"/>
      <c r="C101" s="238"/>
      <c r="D101" s="235"/>
      <c r="E101" s="235"/>
      <c r="F101" s="235"/>
      <c r="G101" s="7"/>
      <c r="H101" s="7"/>
      <c r="I101" s="7"/>
    </row>
    <row r="102" spans="2:9" ht="18" customHeight="1" x14ac:dyDescent="0.25">
      <c r="B102" s="237"/>
      <c r="C102" s="237"/>
      <c r="D102" s="236"/>
      <c r="E102" s="236"/>
      <c r="F102" s="236"/>
      <c r="G102" s="7"/>
      <c r="H102" s="7"/>
      <c r="I102" s="7"/>
    </row>
    <row r="103" spans="2:9" ht="18.75" x14ac:dyDescent="0.3">
      <c r="B103" s="125"/>
      <c r="C103" s="115"/>
      <c r="D103" s="90"/>
      <c r="E103" s="116"/>
      <c r="F103" s="116"/>
      <c r="G103" s="7"/>
      <c r="H103" s="7"/>
      <c r="I103" s="7"/>
    </row>
    <row r="104" spans="2:9" ht="18.75" x14ac:dyDescent="0.3">
      <c r="B104" s="125"/>
      <c r="C104" s="115"/>
      <c r="D104" s="90"/>
      <c r="E104" s="116"/>
      <c r="F104" s="116"/>
      <c r="G104" s="7"/>
      <c r="H104" s="7"/>
      <c r="I104" s="7"/>
    </row>
    <row r="105" spans="2:9" ht="18.75" x14ac:dyDescent="0.3">
      <c r="B105" s="125"/>
      <c r="C105" s="115"/>
      <c r="D105" s="90"/>
      <c r="E105" s="116"/>
      <c r="F105" s="116"/>
      <c r="G105" s="7"/>
      <c r="H105" s="7"/>
      <c r="I105" s="7"/>
    </row>
    <row r="106" spans="2:9" ht="18" customHeight="1" x14ac:dyDescent="0.3">
      <c r="B106" s="125"/>
      <c r="C106" s="115"/>
      <c r="D106" s="90"/>
      <c r="E106" s="116"/>
      <c r="F106" s="116"/>
      <c r="G106" s="7"/>
      <c r="H106" s="7"/>
      <c r="I106" s="7"/>
    </row>
    <row r="107" spans="2:9" ht="18" customHeight="1" x14ac:dyDescent="0.3">
      <c r="B107" s="125"/>
      <c r="C107" s="115"/>
      <c r="D107" s="90"/>
      <c r="E107" s="116"/>
      <c r="F107" s="116"/>
      <c r="G107" s="7"/>
      <c r="H107" s="7"/>
      <c r="I107" s="7"/>
    </row>
    <row r="108" spans="2:9" ht="18" customHeight="1" x14ac:dyDescent="0.3">
      <c r="B108" s="125"/>
      <c r="C108" s="115"/>
      <c r="D108" s="90"/>
      <c r="E108" s="116"/>
      <c r="F108" s="116"/>
      <c r="G108" s="7"/>
      <c r="H108" s="7"/>
      <c r="I108" s="7"/>
    </row>
    <row r="109" spans="2:9" ht="18" customHeight="1" x14ac:dyDescent="0.3">
      <c r="B109" s="125"/>
      <c r="C109" s="115"/>
      <c r="D109" s="90"/>
      <c r="E109" s="116"/>
      <c r="F109" s="116"/>
    </row>
    <row r="110" spans="2:9" ht="18" customHeight="1" x14ac:dyDescent="0.3">
      <c r="B110" s="125"/>
      <c r="C110" s="115"/>
      <c r="D110" s="90"/>
      <c r="E110" s="116"/>
      <c r="F110" s="116"/>
    </row>
    <row r="111" spans="2:9" ht="18" customHeight="1" x14ac:dyDescent="0.3">
      <c r="B111" s="125"/>
      <c r="C111" s="115"/>
      <c r="D111" s="90"/>
      <c r="E111" s="116"/>
      <c r="F111" s="116"/>
    </row>
    <row r="112" spans="2:9" ht="18" customHeight="1" x14ac:dyDescent="0.3">
      <c r="B112" s="125"/>
      <c r="C112" s="115"/>
      <c r="D112" s="90"/>
      <c r="E112" s="116"/>
      <c r="F112" s="116"/>
    </row>
    <row r="113" spans="2:6" ht="18" customHeight="1" x14ac:dyDescent="0.3">
      <c r="B113" s="125"/>
      <c r="C113" s="115"/>
      <c r="D113" s="90"/>
      <c r="E113" s="116"/>
      <c r="F113" s="116"/>
    </row>
    <row r="114" spans="2:6" ht="18" customHeight="1" x14ac:dyDescent="0.3">
      <c r="B114" s="125"/>
      <c r="C114" s="115"/>
      <c r="D114" s="90"/>
      <c r="E114" s="116"/>
      <c r="F114" s="116"/>
    </row>
    <row r="119" spans="2:6" ht="12.75" customHeight="1" x14ac:dyDescent="0.25"/>
    <row r="121" spans="2:6" ht="12.75" customHeight="1" x14ac:dyDescent="0.25"/>
    <row r="127" spans="2:6" ht="12.75" customHeight="1" x14ac:dyDescent="0.25"/>
    <row r="130" ht="12.75" customHeight="1" x14ac:dyDescent="0.25"/>
    <row r="135" ht="12.75" customHeight="1" x14ac:dyDescent="0.25"/>
    <row r="138" ht="12.75" customHeight="1" x14ac:dyDescent="0.25"/>
    <row r="144" ht="12.75" customHeight="1" x14ac:dyDescent="0.25"/>
  </sheetData>
  <mergeCells count="54">
    <mergeCell ref="J11:J12"/>
    <mergeCell ref="G11:G12"/>
    <mergeCell ref="A6:I6"/>
    <mergeCell ref="A7:I7"/>
    <mergeCell ref="A8:I8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B52:H52"/>
    <mergeCell ref="B53:B54"/>
    <mergeCell ref="C53:C54"/>
    <mergeCell ref="D53:D54"/>
    <mergeCell ref="E53:E54"/>
    <mergeCell ref="F53:F54"/>
    <mergeCell ref="G53:G54"/>
    <mergeCell ref="H53:H54"/>
    <mergeCell ref="F101:F102"/>
    <mergeCell ref="B101:B102"/>
    <mergeCell ref="C101:C102"/>
    <mergeCell ref="D101:D102"/>
    <mergeCell ref="E101:E102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tabSelected="1" view="pageBreakPreview" zoomScaleNormal="100" zoomScaleSheetLayoutView="100" zoomScalePageLayoutView="110" workbookViewId="0"/>
  </sheetViews>
  <sheetFormatPr defaultColWidth="8.5703125" defaultRowHeight="18" x14ac:dyDescent="0.25"/>
  <cols>
    <col min="1" max="1" width="6.5703125" style="13" customWidth="1"/>
    <col min="2" max="2" width="23.42578125" style="1" customWidth="1"/>
    <col min="3" max="3" width="12" style="1" customWidth="1"/>
    <col min="4" max="4" width="12.42578125" style="2" customWidth="1"/>
    <col min="5" max="5" width="13.5703125" style="2" customWidth="1"/>
    <col min="6" max="6" width="15.42578125" style="2" customWidth="1"/>
    <col min="7" max="9" width="13.5703125" style="2" customWidth="1"/>
    <col min="10" max="10" width="18.5703125" style="7" customWidth="1"/>
    <col min="11" max="11" width="33.42578125" style="3" customWidth="1"/>
    <col min="12" max="12" width="5" style="3" customWidth="1"/>
    <col min="13" max="16384" width="8.5703125" style="3"/>
  </cols>
  <sheetData>
    <row r="1" spans="1:10" x14ac:dyDescent="0.25">
      <c r="B1" s="6"/>
      <c r="C1" s="6"/>
      <c r="D1" s="7"/>
      <c r="E1" s="7"/>
      <c r="F1" s="7"/>
      <c r="G1" s="7"/>
      <c r="H1" s="7"/>
      <c r="I1" s="7"/>
    </row>
    <row r="2" spans="1:10" x14ac:dyDescent="0.25">
      <c r="B2" s="6"/>
      <c r="C2" s="6"/>
      <c r="D2" s="7"/>
      <c r="E2" s="7"/>
      <c r="F2" s="7"/>
      <c r="G2" s="7"/>
      <c r="H2" s="7"/>
      <c r="I2" s="7"/>
    </row>
    <row r="3" spans="1:10" x14ac:dyDescent="0.25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25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25">
      <c r="B5" s="6"/>
      <c r="C5" s="6"/>
      <c r="D5" s="7"/>
      <c r="E5" s="7"/>
      <c r="F5" s="7"/>
      <c r="G5" s="7"/>
      <c r="H5" s="7"/>
      <c r="I5" s="7"/>
    </row>
    <row r="6" spans="1:10" s="21" customFormat="1" ht="45" x14ac:dyDescent="0.25">
      <c r="A6" s="183" t="s">
        <v>44</v>
      </c>
      <c r="B6" s="183"/>
      <c r="C6" s="183"/>
      <c r="D6" s="183"/>
      <c r="E6" s="183"/>
      <c r="F6" s="183"/>
      <c r="G6" s="183"/>
      <c r="H6" s="183"/>
      <c r="I6" s="183"/>
    </row>
    <row r="7" spans="1:10" s="21" customFormat="1" ht="45" x14ac:dyDescent="0.25">
      <c r="A7" s="183" t="s">
        <v>1</v>
      </c>
      <c r="B7" s="183"/>
      <c r="C7" s="183"/>
      <c r="D7" s="183"/>
      <c r="E7" s="183"/>
      <c r="F7" s="183"/>
      <c r="G7" s="183"/>
      <c r="H7" s="183"/>
      <c r="I7" s="183"/>
    </row>
    <row r="8" spans="1:10" s="4" customFormat="1" ht="34.5" x14ac:dyDescent="0.25">
      <c r="A8" s="199" t="str">
        <f>MELBOURNE!A7</f>
        <v>15th July 2024</v>
      </c>
      <c r="B8" s="199"/>
      <c r="C8" s="199"/>
      <c r="D8" s="199"/>
      <c r="E8" s="199"/>
      <c r="F8" s="199"/>
      <c r="G8" s="199"/>
      <c r="H8" s="199"/>
      <c r="I8" s="199"/>
      <c r="J8" s="21"/>
    </row>
    <row r="9" spans="1:10" s="4" customFormat="1" ht="17.25" customHeight="1" x14ac:dyDescent="0.25">
      <c r="A9" s="80"/>
      <c r="B9" s="80"/>
      <c r="C9" s="80"/>
      <c r="D9" s="80"/>
      <c r="E9" s="80"/>
      <c r="F9" s="80"/>
      <c r="G9" s="80"/>
      <c r="H9" s="80"/>
      <c r="I9" s="80"/>
      <c r="J9" s="21"/>
    </row>
    <row r="10" spans="1:10" ht="18.75" x14ac:dyDescent="0.3">
      <c r="B10" s="81"/>
      <c r="C10" s="37"/>
      <c r="D10" s="25"/>
      <c r="E10" s="25"/>
      <c r="F10" s="25"/>
      <c r="G10" s="25"/>
      <c r="H10" s="44"/>
      <c r="I10" s="11"/>
      <c r="J10" s="8"/>
    </row>
    <row r="11" spans="1:10" ht="31.5" thickBot="1" x14ac:dyDescent="0.5">
      <c r="B11" s="198" t="s">
        <v>14</v>
      </c>
      <c r="C11" s="198"/>
      <c r="D11" s="198"/>
      <c r="E11" s="198"/>
      <c r="F11" s="198"/>
      <c r="G11" s="198"/>
      <c r="H11" s="198"/>
      <c r="I11" s="198"/>
      <c r="J11" s="8"/>
    </row>
    <row r="12" spans="1:10" ht="12.75" customHeight="1" x14ac:dyDescent="0.25">
      <c r="B12" s="228" t="s">
        <v>3</v>
      </c>
      <c r="C12" s="261" t="s">
        <v>4</v>
      </c>
      <c r="D12" s="216" t="s">
        <v>37</v>
      </c>
      <c r="E12" s="216" t="s">
        <v>45</v>
      </c>
      <c r="F12" s="216" t="s">
        <v>15</v>
      </c>
      <c r="G12" s="216" t="s">
        <v>40</v>
      </c>
      <c r="H12" s="216" t="s">
        <v>17</v>
      </c>
      <c r="I12" s="218" t="s">
        <v>18</v>
      </c>
      <c r="J12" s="218" t="s">
        <v>66</v>
      </c>
    </row>
    <row r="13" spans="1:10" ht="24.75" customHeight="1" thickBot="1" x14ac:dyDescent="0.3">
      <c r="B13" s="260"/>
      <c r="C13" s="262"/>
      <c r="D13" s="263"/>
      <c r="E13" s="263"/>
      <c r="F13" s="263"/>
      <c r="G13" s="259"/>
      <c r="H13" s="259"/>
      <c r="I13" s="252"/>
      <c r="J13" s="252"/>
    </row>
    <row r="14" spans="1:10" ht="18.75" customHeight="1" x14ac:dyDescent="0.3">
      <c r="B14" s="26" t="s">
        <v>84</v>
      </c>
      <c r="C14" s="88" t="s">
        <v>89</v>
      </c>
      <c r="D14" s="34">
        <v>45502.625</v>
      </c>
      <c r="E14" s="34">
        <v>45506</v>
      </c>
      <c r="F14" s="34">
        <v>45511</v>
      </c>
      <c r="G14" s="68">
        <f>E14+20</f>
        <v>45526</v>
      </c>
      <c r="H14" s="68">
        <f>E14+18</f>
        <v>45524</v>
      </c>
      <c r="I14" s="68">
        <f>E14+21</f>
        <v>45527</v>
      </c>
      <c r="J14" s="69">
        <f>F14+17</f>
        <v>45528</v>
      </c>
    </row>
    <row r="15" spans="1:10" ht="18.75" x14ac:dyDescent="0.3">
      <c r="B15" s="26" t="s">
        <v>101</v>
      </c>
      <c r="C15" s="88" t="s">
        <v>102</v>
      </c>
      <c r="D15" s="34">
        <v>45512.625</v>
      </c>
      <c r="E15" s="34">
        <v>45516</v>
      </c>
      <c r="F15" s="34">
        <v>45522</v>
      </c>
      <c r="G15" s="34">
        <f t="shared" ref="G15:G17" si="0">E15+20</f>
        <v>45536</v>
      </c>
      <c r="H15" s="34">
        <f t="shared" ref="H15:H17" si="1">E15+18</f>
        <v>45534</v>
      </c>
      <c r="I15" s="34">
        <f>E15+21</f>
        <v>45537</v>
      </c>
      <c r="J15" s="31">
        <f t="shared" ref="J15:J17" si="2">F15+17</f>
        <v>45539</v>
      </c>
    </row>
    <row r="16" spans="1:10" ht="18.75" x14ac:dyDescent="0.3">
      <c r="B16" s="26" t="s">
        <v>59</v>
      </c>
      <c r="C16" s="88" t="s">
        <v>117</v>
      </c>
      <c r="D16" s="34">
        <v>45522.625</v>
      </c>
      <c r="E16" s="34">
        <v>45527</v>
      </c>
      <c r="F16" s="34">
        <v>45533</v>
      </c>
      <c r="G16" s="34">
        <f t="shared" si="0"/>
        <v>45547</v>
      </c>
      <c r="H16" s="34">
        <f t="shared" si="1"/>
        <v>45545</v>
      </c>
      <c r="I16" s="34">
        <f t="shared" ref="I16:I17" si="3">E16+21</f>
        <v>45548</v>
      </c>
      <c r="J16" s="31">
        <f t="shared" si="2"/>
        <v>45550</v>
      </c>
    </row>
    <row r="17" spans="1:11" ht="18.75" customHeight="1" thickBot="1" x14ac:dyDescent="0.35">
      <c r="B17" s="27" t="s">
        <v>84</v>
      </c>
      <c r="C17" s="28" t="s">
        <v>133</v>
      </c>
      <c r="D17" s="29">
        <v>45530.625</v>
      </c>
      <c r="E17" s="29">
        <v>45534</v>
      </c>
      <c r="F17" s="29">
        <v>45540</v>
      </c>
      <c r="G17" s="29">
        <f t="shared" si="0"/>
        <v>45554</v>
      </c>
      <c r="H17" s="29">
        <f t="shared" si="1"/>
        <v>45552</v>
      </c>
      <c r="I17" s="29">
        <f t="shared" si="3"/>
        <v>45555</v>
      </c>
      <c r="J17" s="32">
        <f t="shared" si="2"/>
        <v>45557</v>
      </c>
    </row>
    <row r="18" spans="1:11" ht="18.75" customHeight="1" x14ac:dyDescent="0.25">
      <c r="B18" s="80"/>
      <c r="C18" s="80"/>
      <c r="D18" s="80"/>
      <c r="E18" s="80"/>
      <c r="F18" s="80"/>
      <c r="G18" s="80"/>
      <c r="H18" s="80"/>
      <c r="I18" s="80"/>
      <c r="J18" s="8"/>
    </row>
    <row r="19" spans="1:11" ht="35.25" customHeight="1" thickBot="1" x14ac:dyDescent="0.5">
      <c r="B19" s="198" t="s">
        <v>74</v>
      </c>
      <c r="C19" s="198"/>
      <c r="D19" s="198"/>
      <c r="E19" s="198"/>
      <c r="F19" s="198"/>
      <c r="G19" s="198"/>
      <c r="H19" s="198"/>
      <c r="I19" s="198"/>
      <c r="J19" s="8"/>
      <c r="K19" s="10"/>
    </row>
    <row r="20" spans="1:11" ht="18" customHeight="1" thickBot="1" x14ac:dyDescent="0.3">
      <c r="B20" s="185" t="s">
        <v>3</v>
      </c>
      <c r="C20" s="187" t="s">
        <v>4</v>
      </c>
      <c r="D20" s="181" t="s">
        <v>37</v>
      </c>
      <c r="E20" s="181" t="s">
        <v>45</v>
      </c>
      <c r="F20" s="181" t="s">
        <v>15</v>
      </c>
      <c r="G20" s="181" t="s">
        <v>19</v>
      </c>
      <c r="H20" s="178" t="s">
        <v>68</v>
      </c>
      <c r="I20" s="178" t="s">
        <v>69</v>
      </c>
      <c r="J20" s="8"/>
      <c r="K20" s="10"/>
    </row>
    <row r="21" spans="1:11" ht="18" customHeight="1" thickBot="1" x14ac:dyDescent="0.3">
      <c r="B21" s="186"/>
      <c r="C21" s="188"/>
      <c r="D21" s="182"/>
      <c r="E21" s="182"/>
      <c r="F21" s="182"/>
      <c r="G21" s="189"/>
      <c r="H21" s="179"/>
      <c r="I21" s="179"/>
      <c r="J21" s="8"/>
      <c r="K21" s="10"/>
    </row>
    <row r="22" spans="1:11" s="10" customFormat="1" ht="18.75" customHeight="1" x14ac:dyDescent="0.3">
      <c r="A22" s="13"/>
      <c r="B22" s="104" t="str">
        <f t="shared" ref="B22:E25" si="4">B14</f>
        <v>OOCL PANAMA</v>
      </c>
      <c r="C22" s="105" t="str">
        <f t="shared" si="4"/>
        <v>315N</v>
      </c>
      <c r="D22" s="68">
        <f t="shared" si="4"/>
        <v>45502.625</v>
      </c>
      <c r="E22" s="68">
        <f t="shared" si="4"/>
        <v>45506</v>
      </c>
      <c r="F22" s="68">
        <f>E22+6</f>
        <v>45512</v>
      </c>
      <c r="G22" s="68">
        <f>E22+31</f>
        <v>45537</v>
      </c>
      <c r="H22" s="68">
        <f>E22+28</f>
        <v>45534</v>
      </c>
      <c r="I22" s="31">
        <f>F22+28</f>
        <v>45540</v>
      </c>
      <c r="J22" s="8"/>
    </row>
    <row r="23" spans="1:11" s="10" customFormat="1" ht="18.75" customHeight="1" x14ac:dyDescent="0.3">
      <c r="A23" s="13"/>
      <c r="B23" s="26" t="str">
        <f t="shared" si="4"/>
        <v>JOGELA</v>
      </c>
      <c r="C23" s="88" t="str">
        <f t="shared" si="4"/>
        <v>196N</v>
      </c>
      <c r="D23" s="34">
        <f t="shared" si="4"/>
        <v>45512.625</v>
      </c>
      <c r="E23" s="34">
        <f t="shared" si="4"/>
        <v>45516</v>
      </c>
      <c r="F23" s="34">
        <f t="shared" ref="F23:F25" si="5">E23+6</f>
        <v>45522</v>
      </c>
      <c r="G23" s="34">
        <f>E23+31</f>
        <v>45547</v>
      </c>
      <c r="H23" s="34">
        <f t="shared" ref="H23:I25" si="6">E23+28</f>
        <v>45544</v>
      </c>
      <c r="I23" s="31">
        <f>F23+28</f>
        <v>45550</v>
      </c>
      <c r="J23" s="8"/>
    </row>
    <row r="24" spans="1:11" s="10" customFormat="1" ht="18.75" customHeight="1" x14ac:dyDescent="0.3">
      <c r="A24" s="13"/>
      <c r="B24" s="26" t="str">
        <f t="shared" si="4"/>
        <v>COSCO GENOA</v>
      </c>
      <c r="C24" s="88" t="str">
        <f t="shared" si="4"/>
        <v>084N</v>
      </c>
      <c r="D24" s="34">
        <f t="shared" si="4"/>
        <v>45522.625</v>
      </c>
      <c r="E24" s="34">
        <f t="shared" si="4"/>
        <v>45527</v>
      </c>
      <c r="F24" s="34">
        <f t="shared" si="5"/>
        <v>45533</v>
      </c>
      <c r="G24" s="34">
        <f t="shared" ref="G24" si="7">E24+31</f>
        <v>45558</v>
      </c>
      <c r="H24" s="34">
        <f t="shared" si="6"/>
        <v>45555</v>
      </c>
      <c r="I24" s="31">
        <f t="shared" si="6"/>
        <v>45561</v>
      </c>
      <c r="J24" s="8"/>
    </row>
    <row r="25" spans="1:11" s="10" customFormat="1" ht="18.75" customHeight="1" thickBot="1" x14ac:dyDescent="0.35">
      <c r="A25" s="13"/>
      <c r="B25" s="26" t="str">
        <f t="shared" si="4"/>
        <v>OOCL PANAMA</v>
      </c>
      <c r="C25" s="88" t="str">
        <f t="shared" si="4"/>
        <v>316N</v>
      </c>
      <c r="D25" s="34">
        <f t="shared" si="4"/>
        <v>45530.625</v>
      </c>
      <c r="E25" s="34">
        <f t="shared" si="4"/>
        <v>45534</v>
      </c>
      <c r="F25" s="34">
        <f t="shared" si="5"/>
        <v>45540</v>
      </c>
      <c r="G25" s="29">
        <f>E25+31</f>
        <v>45565</v>
      </c>
      <c r="H25" s="29">
        <f>E25+28</f>
        <v>45562</v>
      </c>
      <c r="I25" s="32">
        <f t="shared" si="6"/>
        <v>45568</v>
      </c>
      <c r="J25" s="8"/>
    </row>
    <row r="26" spans="1:11" ht="36.75" customHeight="1" thickBot="1" x14ac:dyDescent="0.5">
      <c r="B26" s="206" t="s">
        <v>20</v>
      </c>
      <c r="C26" s="206"/>
      <c r="D26" s="206"/>
      <c r="E26" s="206"/>
      <c r="F26" s="206"/>
      <c r="G26" s="206"/>
      <c r="H26" s="206"/>
      <c r="I26" s="206"/>
      <c r="J26" s="8"/>
    </row>
    <row r="27" spans="1:11" ht="18" customHeight="1" x14ac:dyDescent="0.25">
      <c r="B27" s="185" t="s">
        <v>3</v>
      </c>
      <c r="C27" s="187" t="s">
        <v>4</v>
      </c>
      <c r="D27" s="181" t="s">
        <v>37</v>
      </c>
      <c r="E27" s="181" t="s">
        <v>45</v>
      </c>
      <c r="F27" s="181" t="s">
        <v>15</v>
      </c>
      <c r="G27" s="255" t="s">
        <v>21</v>
      </c>
      <c r="H27" s="253" t="s">
        <v>22</v>
      </c>
      <c r="I27" s="253" t="s">
        <v>23</v>
      </c>
      <c r="J27" s="8"/>
    </row>
    <row r="28" spans="1:11" ht="18" customHeight="1" thickBot="1" x14ac:dyDescent="0.3">
      <c r="B28" s="186"/>
      <c r="C28" s="188"/>
      <c r="D28" s="182"/>
      <c r="E28" s="182"/>
      <c r="F28" s="182"/>
      <c r="G28" s="256"/>
      <c r="H28" s="254"/>
      <c r="I28" s="254"/>
      <c r="J28" s="8"/>
    </row>
    <row r="29" spans="1:11" s="10" customFormat="1" ht="20.25" customHeight="1" x14ac:dyDescent="0.3">
      <c r="A29" s="13"/>
      <c r="B29" s="104" t="str">
        <f t="shared" ref="B29:E32" si="8">B14</f>
        <v>OOCL PANAMA</v>
      </c>
      <c r="C29" s="105" t="str">
        <f t="shared" si="8"/>
        <v>315N</v>
      </c>
      <c r="D29" s="68">
        <f t="shared" si="8"/>
        <v>45502.625</v>
      </c>
      <c r="E29" s="68">
        <f t="shared" si="8"/>
        <v>45506</v>
      </c>
      <c r="F29" s="68">
        <f>E29+6</f>
        <v>45512</v>
      </c>
      <c r="G29" s="68">
        <f>E29+48</f>
        <v>45554</v>
      </c>
      <c r="H29" s="68">
        <f>E29+48</f>
        <v>45554</v>
      </c>
      <c r="I29" s="69">
        <f>E29+45</f>
        <v>45551</v>
      </c>
      <c r="J29" s="8"/>
    </row>
    <row r="30" spans="1:11" s="10" customFormat="1" ht="20.25" customHeight="1" x14ac:dyDescent="0.3">
      <c r="A30" s="13"/>
      <c r="B30" s="26" t="str">
        <f t="shared" si="8"/>
        <v>JOGELA</v>
      </c>
      <c r="C30" s="88" t="str">
        <f t="shared" si="8"/>
        <v>196N</v>
      </c>
      <c r="D30" s="34">
        <f t="shared" si="8"/>
        <v>45512.625</v>
      </c>
      <c r="E30" s="34">
        <f t="shared" si="8"/>
        <v>45516</v>
      </c>
      <c r="F30" s="34">
        <f t="shared" ref="F30:F32" si="9">E30+6</f>
        <v>45522</v>
      </c>
      <c r="G30" s="34">
        <f t="shared" ref="G30:G32" si="10">E30+48</f>
        <v>45564</v>
      </c>
      <c r="H30" s="34">
        <f t="shared" ref="H30:H32" si="11">E30+48</f>
        <v>45564</v>
      </c>
      <c r="I30" s="31">
        <f t="shared" ref="I30:I32" si="12">E30+45</f>
        <v>45561</v>
      </c>
      <c r="J30" s="8"/>
    </row>
    <row r="31" spans="1:11" s="10" customFormat="1" ht="20.25" customHeight="1" x14ac:dyDescent="0.3">
      <c r="A31" s="13"/>
      <c r="B31" s="26" t="str">
        <f t="shared" si="8"/>
        <v>COSCO GENOA</v>
      </c>
      <c r="C31" s="88" t="str">
        <f t="shared" si="8"/>
        <v>084N</v>
      </c>
      <c r="D31" s="34">
        <f t="shared" si="8"/>
        <v>45522.625</v>
      </c>
      <c r="E31" s="34">
        <f t="shared" si="8"/>
        <v>45527</v>
      </c>
      <c r="F31" s="34">
        <f t="shared" si="9"/>
        <v>45533</v>
      </c>
      <c r="G31" s="34">
        <f t="shared" si="10"/>
        <v>45575</v>
      </c>
      <c r="H31" s="34">
        <f t="shared" si="11"/>
        <v>45575</v>
      </c>
      <c r="I31" s="31">
        <f t="shared" si="12"/>
        <v>45572</v>
      </c>
      <c r="J31" s="8"/>
    </row>
    <row r="32" spans="1:11" s="10" customFormat="1" ht="20.25" customHeight="1" thickBot="1" x14ac:dyDescent="0.35">
      <c r="A32" s="13"/>
      <c r="B32" s="27" t="str">
        <f t="shared" si="8"/>
        <v>OOCL PANAMA</v>
      </c>
      <c r="C32" s="28" t="str">
        <f t="shared" si="8"/>
        <v>316N</v>
      </c>
      <c r="D32" s="29">
        <f t="shared" si="8"/>
        <v>45530.625</v>
      </c>
      <c r="E32" s="29">
        <f t="shared" si="8"/>
        <v>45534</v>
      </c>
      <c r="F32" s="29">
        <f t="shared" si="9"/>
        <v>45540</v>
      </c>
      <c r="G32" s="29">
        <f t="shared" si="10"/>
        <v>45582</v>
      </c>
      <c r="H32" s="29">
        <f t="shared" si="11"/>
        <v>45582</v>
      </c>
      <c r="I32" s="32">
        <f t="shared" si="12"/>
        <v>45579</v>
      </c>
      <c r="J32" s="8"/>
    </row>
    <row r="33" spans="1:10" s="10" customFormat="1" ht="20.25" customHeight="1" x14ac:dyDescent="0.3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3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3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5">
      <c r="B43" s="198" t="s">
        <v>24</v>
      </c>
      <c r="C43" s="198"/>
      <c r="D43" s="198"/>
      <c r="E43" s="198"/>
      <c r="F43" s="198"/>
      <c r="G43" s="198"/>
      <c r="H43" s="198"/>
      <c r="I43" s="198"/>
      <c r="J43" s="8"/>
    </row>
    <row r="44" spans="1:10" ht="20.25" customHeight="1" x14ac:dyDescent="0.25">
      <c r="B44" s="185" t="s">
        <v>3</v>
      </c>
      <c r="C44" s="187" t="s">
        <v>4</v>
      </c>
      <c r="D44" s="181" t="s">
        <v>37</v>
      </c>
      <c r="E44" s="181" t="s">
        <v>45</v>
      </c>
      <c r="F44" s="181" t="s">
        <v>15</v>
      </c>
      <c r="G44" s="257" t="s">
        <v>25</v>
      </c>
      <c r="H44" s="189" t="s">
        <v>26</v>
      </c>
      <c r="I44" s="213" t="s">
        <v>70</v>
      </c>
      <c r="J44" s="8"/>
    </row>
    <row r="45" spans="1:10" ht="20.25" customHeight="1" thickBot="1" x14ac:dyDescent="0.3">
      <c r="B45" s="186"/>
      <c r="C45" s="188"/>
      <c r="D45" s="182"/>
      <c r="E45" s="182"/>
      <c r="F45" s="182"/>
      <c r="G45" s="258"/>
      <c r="H45" s="190"/>
      <c r="I45" s="214"/>
      <c r="J45" s="8"/>
    </row>
    <row r="46" spans="1:10" ht="20.25" customHeight="1" x14ac:dyDescent="0.3">
      <c r="B46" s="104" t="str">
        <f>B14</f>
        <v>OOCL PANAMA</v>
      </c>
      <c r="C46" s="156" t="str">
        <f>C14</f>
        <v>315N</v>
      </c>
      <c r="D46" s="68">
        <f>D14</f>
        <v>45502.625</v>
      </c>
      <c r="E46" s="68">
        <f t="shared" ref="D46:E47" si="13">E14</f>
        <v>45506</v>
      </c>
      <c r="F46" s="68">
        <f>E46+6</f>
        <v>45512</v>
      </c>
      <c r="G46" s="68">
        <f>E46+38</f>
        <v>45544</v>
      </c>
      <c r="H46" s="68">
        <f>E46+48</f>
        <v>45554</v>
      </c>
      <c r="I46" s="31">
        <f>E46+51</f>
        <v>45557</v>
      </c>
      <c r="J46" s="8"/>
    </row>
    <row r="47" spans="1:10" ht="20.25" customHeight="1" x14ac:dyDescent="0.3">
      <c r="B47" s="26" t="str">
        <f>B15</f>
        <v>JOGELA</v>
      </c>
      <c r="C47" s="154" t="str">
        <f>C15</f>
        <v>196N</v>
      </c>
      <c r="D47" s="34">
        <f t="shared" si="13"/>
        <v>45512.625</v>
      </c>
      <c r="E47" s="34">
        <f t="shared" si="13"/>
        <v>45516</v>
      </c>
      <c r="F47" s="34">
        <f t="shared" ref="F47:F49" si="14">E47+6</f>
        <v>45522</v>
      </c>
      <c r="G47" s="34">
        <f t="shared" ref="G47:G49" si="15">E47+38</f>
        <v>45554</v>
      </c>
      <c r="H47" s="34">
        <f t="shared" ref="H47:H49" si="16">E47+48</f>
        <v>45564</v>
      </c>
      <c r="I47" s="31">
        <f>E47+51</f>
        <v>45567</v>
      </c>
      <c r="J47" s="8"/>
    </row>
    <row r="48" spans="1:10" ht="20.25" customHeight="1" x14ac:dyDescent="0.3">
      <c r="B48" s="26" t="str">
        <f>B24</f>
        <v>COSCO GENOA</v>
      </c>
      <c r="C48" s="154" t="str">
        <f>C16</f>
        <v>084N</v>
      </c>
      <c r="D48" s="34">
        <f t="shared" ref="D48:E48" si="17">D16</f>
        <v>45522.625</v>
      </c>
      <c r="E48" s="34">
        <f t="shared" si="17"/>
        <v>45527</v>
      </c>
      <c r="F48" s="34">
        <f t="shared" si="14"/>
        <v>45533</v>
      </c>
      <c r="G48" s="34">
        <f t="shared" si="15"/>
        <v>45565</v>
      </c>
      <c r="H48" s="34">
        <f t="shared" si="16"/>
        <v>45575</v>
      </c>
      <c r="I48" s="31">
        <f>E48+51</f>
        <v>45578</v>
      </c>
      <c r="J48" s="8"/>
    </row>
    <row r="49" spans="2:10" ht="20.25" customHeight="1" thickBot="1" x14ac:dyDescent="0.35">
      <c r="B49" s="27" t="str">
        <f>B17</f>
        <v>OOCL PANAMA</v>
      </c>
      <c r="C49" s="155" t="str">
        <f>C17</f>
        <v>316N</v>
      </c>
      <c r="D49" s="29">
        <f>D17</f>
        <v>45530.625</v>
      </c>
      <c r="E49" s="29">
        <f>E17</f>
        <v>45534</v>
      </c>
      <c r="F49" s="29">
        <f t="shared" si="14"/>
        <v>45540</v>
      </c>
      <c r="G49" s="29">
        <f t="shared" si="15"/>
        <v>45572</v>
      </c>
      <c r="H49" s="29">
        <f t="shared" si="16"/>
        <v>45582</v>
      </c>
      <c r="I49" s="32">
        <f>E49+51</f>
        <v>45585</v>
      </c>
      <c r="J49" s="8"/>
    </row>
    <row r="50" spans="2:10" ht="18" customHeight="1" x14ac:dyDescent="0.3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2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2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2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2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2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2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2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2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25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25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25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25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25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25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25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25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25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25">
      <c r="B68" s="53" t="s">
        <v>55</v>
      </c>
      <c r="C68" s="6"/>
      <c r="D68" s="7"/>
      <c r="E68" s="7"/>
      <c r="F68" s="7"/>
      <c r="G68" s="7"/>
      <c r="H68" s="7"/>
      <c r="I68" s="7"/>
    </row>
    <row r="69" spans="2:10" ht="18" customHeight="1" x14ac:dyDescent="0.25">
      <c r="B69" s="53" t="s">
        <v>31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25">
      <c r="B70" s="53" t="s">
        <v>32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25">
      <c r="B71" s="53" t="s">
        <v>33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25">
      <c r="B72" s="53" t="s">
        <v>34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25">
      <c r="B73" s="53" t="s">
        <v>52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25">
      <c r="B74" s="53" t="s">
        <v>51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25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25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25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25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25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25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25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25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25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25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25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25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25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25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25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25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25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25"/>
    <row r="93" spans="2:9" ht="12.75" customHeight="1" x14ac:dyDescent="0.25"/>
    <row r="102" ht="12.75" customHeight="1" x14ac:dyDescent="0.25"/>
    <row r="104" ht="12.75" customHeight="1" x14ac:dyDescent="0.25"/>
    <row r="110" ht="12.75" customHeight="1" x14ac:dyDescent="0.25"/>
    <row r="113" ht="12.75" customHeight="1" x14ac:dyDescent="0.25"/>
    <row r="118" ht="12.75" customHeight="1" x14ac:dyDescent="0.25"/>
    <row r="121" ht="12.75" customHeight="1" x14ac:dyDescent="0.25"/>
    <row r="127" ht="12.75" customHeight="1" x14ac:dyDescent="0.25"/>
  </sheetData>
  <mergeCells count="40"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</mergeCells>
  <pageMargins left="0.7" right="0.7" top="0.75" bottom="0.75" header="0.3" footer="0.3"/>
  <pageSetup scale="53" orientation="portrait" r:id="rId1"/>
  <rowBreaks count="1" manualBreakCount="1">
    <brk id="37" max="9" man="1"/>
  </rowBreaks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Wendy Thompson</cp:lastModifiedBy>
  <cp:revision/>
  <dcterms:created xsi:type="dcterms:W3CDTF">2020-04-24T06:14:08Z</dcterms:created>
  <dcterms:modified xsi:type="dcterms:W3CDTF">2024-07-15T00:40:10Z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