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2" documentId="8_{81306DF3-E151-43A2-8933-5733A41B5FFD}" xr6:coauthVersionLast="47" xr6:coauthVersionMax="47" xr10:uidLastSave="{83B24048-6675-4201-A0E8-DC3D1457B8BE}"/>
  <bookViews>
    <workbookView xWindow="-34365" yWindow="4290" windowWidth="28800" windowHeight="14970" activeTab="1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MELBOURNE!$A$1:$N$185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G29" i="3"/>
  <c r="D65" i="2"/>
  <c r="D56" i="2"/>
  <c r="D55" i="2"/>
  <c r="H33" i="2"/>
  <c r="D33" i="2"/>
  <c r="D34" i="2"/>
  <c r="D35" i="2"/>
  <c r="D36" i="2"/>
  <c r="D37" i="2"/>
  <c r="D38" i="2"/>
  <c r="D48" i="5"/>
  <c r="G46" i="5"/>
  <c r="F49" i="5"/>
  <c r="F48" i="5"/>
  <c r="F47" i="5"/>
  <c r="F46" i="5"/>
  <c r="E49" i="5"/>
  <c r="E48" i="5"/>
  <c r="E47" i="5"/>
  <c r="E46" i="5"/>
  <c r="D49" i="5"/>
  <c r="D47" i="5"/>
  <c r="D46" i="5"/>
  <c r="G30" i="5"/>
  <c r="F32" i="5"/>
  <c r="F31" i="5"/>
  <c r="F30" i="5"/>
  <c r="F29" i="5"/>
  <c r="E32" i="5"/>
  <c r="E31" i="5"/>
  <c r="E30" i="5"/>
  <c r="E29" i="5"/>
  <c r="D32" i="5"/>
  <c r="D31" i="5"/>
  <c r="D30" i="5"/>
  <c r="D29" i="5"/>
  <c r="G22" i="5"/>
  <c r="F24" i="5"/>
  <c r="F23" i="5"/>
  <c r="F22" i="5"/>
  <c r="F21" i="5"/>
  <c r="D24" i="5"/>
  <c r="D23" i="5"/>
  <c r="D22" i="5"/>
  <c r="D21" i="5"/>
  <c r="E24" i="5"/>
  <c r="E23" i="5"/>
  <c r="E22" i="5"/>
  <c r="E21" i="5"/>
  <c r="G13" i="5"/>
  <c r="G14" i="5"/>
  <c r="G15" i="5"/>
  <c r="G16" i="5"/>
  <c r="D25" i="2"/>
  <c r="D26" i="2"/>
  <c r="D27" i="2"/>
  <c r="D86" i="3"/>
  <c r="B22" i="3"/>
  <c r="C22" i="3"/>
  <c r="D22" i="3"/>
  <c r="E22" i="3"/>
  <c r="G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D93" i="2" l="1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F55" i="5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<sst xmlns="http://schemas.openxmlformats.org/spreadsheetml/2006/main" count="486" uniqueCount="126">
  <si>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</si>
  <si>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</si>
  <si>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</si>
  <si>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</si>
  <si>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</si>
  <si>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</si>
  <si>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</si>
  <si>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</si>
  <si>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</si>
  <si>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</si>
  <si>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</si>
  <si>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</si>
  <si>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</si>
  <si>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</si>
  <si>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</si>
  <si>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</si>
  <si>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</si>
  <si>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</si>
  <si>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</si>
  <si>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</si>
  <si>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</si>
  <si>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</si>
  <si>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</si>
  <si>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</si>
  <si>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</si>
  <si>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</si>
  <si>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</si>
  <si>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</si>
  <si>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</si>
  <si>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</si>
  <si>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</si>
  <si>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</si>
  <si>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</si>
  <si>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</si>
  <si>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</si>
  <si>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</si>
  <si>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</si>
  <si>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</si>
  <si>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</si>
  <si>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</si>
  <si>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</si>
  <si>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BRISBANE</t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</si>
  <si>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</si>
  <si>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</si>
  <si>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</si>
  <si>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</si>
  <si>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</si>
  <si>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</si>
  <si>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</si>
  <si>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</si>
  <si>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</si>
  <si>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</si>
  <si>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</si>
  <si>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</si>
  <si>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</si>
  <si>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</si>
  <si>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</si>
  <si>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</si>
  <si>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</si>
  <si>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</si>
  <si>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</si>
  <si>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</si>
  <si>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</si>
  <si>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</si>
  <si>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</si>
  <si>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</si>
  <si>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</si>
  <si>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</si>
  <si>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</si>
  <si>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</si>
  <si>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</si>
  <si>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</si>
  <si>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WIDE HOTEL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</si>
  <si>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</si>
  <si>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</si>
  <si>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</si>
  <si>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</si>
  <si>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</si>
  <si>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</si>
  <si>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</si>
  <si>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</si>
  <si>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</si>
  <si>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</si>
  <si>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</si>
  <si>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</si>
  <si>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</si>
  <si>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>PALAWAN</t>
  </si>
  <si>
    <t>135N</t>
  </si>
  <si>
    <t xml:space="preserve"> </t>
  </si>
  <si>
    <t>OOCL KUALA LUMPUR</t>
  </si>
  <si>
    <t>169N</t>
  </si>
  <si>
    <t>100N</t>
  </si>
  <si>
    <t>CMA CGM SEMARANG</t>
  </si>
  <si>
    <t>167N</t>
  </si>
  <si>
    <t>0102N</t>
  </si>
  <si>
    <t>0291N</t>
  </si>
  <si>
    <t>COSCO SINGAPORE</t>
  </si>
  <si>
    <t>228N</t>
  </si>
  <si>
    <t>KETA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</si>
  <si>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</si>
  <si>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</si>
  <si>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</si>
  <si>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</si>
  <si>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</si>
  <si>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</si>
  <si>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</si>
  <si>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</si>
  <si>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OOCL DURBAN</t>
  </si>
  <si>
    <t>022N</t>
  </si>
  <si>
    <t>0032N</t>
  </si>
  <si>
    <t>179N</t>
  </si>
  <si>
    <t>082N</t>
  </si>
  <si>
    <t>0166N</t>
  </si>
  <si>
    <t>CMA CGM SEMERANG</t>
  </si>
  <si>
    <t>CMA CGM QUELIMANE</t>
  </si>
  <si>
    <t>0105N</t>
  </si>
  <si>
    <t xml:space="preserve">OOCL KUALA LUMPUR </t>
  </si>
  <si>
    <t>198N</t>
  </si>
  <si>
    <t>ANL GIPPSLAND</t>
  </si>
  <si>
    <t>074N</t>
  </si>
  <si>
    <t xml:space="preserve">OOCL BRAZIL </t>
  </si>
  <si>
    <t>039N</t>
  </si>
  <si>
    <t>CONTSHIP</t>
  </si>
  <si>
    <t>2417</t>
  </si>
  <si>
    <t>190N</t>
  </si>
  <si>
    <t>15th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</si>
</sst>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409]dd\-mmm\-yy;@"/>
    <numFmt numFmtId="165" formatCode="[$-409]d\-mmm\-yy;@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b/>
      <sz val="14"/>
      <color rgb="FF000000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16" fontId="38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vertical="center"/>
    </xf>
    <xf numFmtId="0" fontId="39" fillId="5" borderId="7" xfId="0" applyFont="1" applyFill="1" applyBorder="1" applyAlignment="1">
      <alignment vertical="center"/>
    </xf>
    <xf numFmtId="16" fontId="39" fillId="5" borderId="10" xfId="0" applyNumberFormat="1" applyFont="1" applyFill="1" applyBorder="1" applyAlignment="1">
      <alignment horizontal="center" vertical="center"/>
    </xf>
    <xf numFmtId="16" fontId="39" fillId="5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9" fillId="2" borderId="10" xfId="2" applyFont="1" applyFill="1" applyBorder="1" applyAlignment="1">
      <alignment horizontal="center"/>
    </xf>
    <xf numFmtId="164" fontId="13" fillId="3" borderId="28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</cellXfs>
  <cellStyles count="21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593695</xdr:colOff>
      <xdr:row>4</xdr:row>
      <xdr:rowOff>130810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740581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666778</xdr:colOff>
      <xdr:row>87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18283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781613</xdr:colOff>
      <xdr:row>82</xdr:row>
      <xdr:rowOff>173946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626140</xdr:colOff>
      <xdr:row>155</xdr:row>
      <xdr:rowOff>211846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515885</xdr:colOff>
      <xdr:row>136</xdr:row>
      <xdr:rowOff>169599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283410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473680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436245</xdr:colOff>
      <xdr:row>36</xdr:row>
      <xdr:rowOff>169621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96975</xdr:colOff>
      <xdr:row>98</xdr:row>
      <xdr:rowOff>131894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78" t="s">
        <v>0</v>
      </c>
      <c r="B5" s="178"/>
      <c r="C5" s="178"/>
      <c r="D5" s="178"/>
      <c r="E5" s="178"/>
      <c r="F5" s="178"/>
      <c r="G5" s="178"/>
      <c r="H5" s="178"/>
    </row>
    <row r="6" spans="1:17" s="21" customFormat="1" ht="45" x14ac:dyDescent="0.25">
      <c r="A6" s="178" t="s">
        <v>1</v>
      </c>
      <c r="B6" s="178"/>
      <c r="C6" s="178"/>
      <c r="D6" s="178"/>
      <c r="E6" s="178"/>
      <c r="F6" s="178"/>
      <c r="G6" s="178"/>
      <c r="H6" s="178"/>
      <c r="Q6"/>
    </row>
    <row r="7" spans="1:17" s="4" customFormat="1" ht="34.5" x14ac:dyDescent="0.25">
      <c r="A7" s="192" t="s">
        <v>125</v>
      </c>
      <c r="B7" s="192"/>
      <c r="C7" s="192"/>
      <c r="D7" s="192"/>
      <c r="E7" s="192"/>
      <c r="F7" s="192"/>
      <c r="G7" s="192"/>
      <c r="H7" s="192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90" t="s">
        <v>84</v>
      </c>
      <c r="C14" s="190"/>
      <c r="D14" s="190"/>
      <c r="E14" s="190"/>
      <c r="F14" s="190"/>
      <c r="G14" s="80"/>
      <c r="H14" s="80"/>
      <c r="I14" s="97"/>
    </row>
    <row r="15" spans="1:17" s="4" customFormat="1" ht="18" hidden="1" customHeight="1" x14ac:dyDescent="0.25">
      <c r="A15" s="80"/>
      <c r="B15" s="182" t="s">
        <v>3</v>
      </c>
      <c r="C15" s="184" t="s">
        <v>4</v>
      </c>
      <c r="D15" s="176" t="s">
        <v>5</v>
      </c>
      <c r="E15" s="176" t="s">
        <v>6</v>
      </c>
      <c r="F15" s="171" t="s">
        <v>85</v>
      </c>
      <c r="G15" s="80"/>
      <c r="H15" s="80"/>
      <c r="I15" s="97"/>
    </row>
    <row r="16" spans="1:17" s="4" customFormat="1" ht="18" hidden="1" customHeight="1" thickBot="1" x14ac:dyDescent="0.3">
      <c r="A16" s="80"/>
      <c r="B16" s="183"/>
      <c r="C16" s="185"/>
      <c r="D16" s="177"/>
      <c r="E16" s="177"/>
      <c r="F16" s="172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90" t="s">
        <v>2</v>
      </c>
      <c r="C20" s="190"/>
      <c r="D20" s="190"/>
      <c r="E20" s="190"/>
      <c r="F20" s="190"/>
      <c r="G20" s="190"/>
      <c r="H20" s="11"/>
    </row>
    <row r="21" spans="1:22" ht="12.75" customHeight="1" x14ac:dyDescent="0.25">
      <c r="B21" s="186" t="s">
        <v>3</v>
      </c>
      <c r="C21" s="188" t="s">
        <v>4</v>
      </c>
      <c r="D21" s="173" t="s">
        <v>5</v>
      </c>
      <c r="E21" s="173" t="s">
        <v>6</v>
      </c>
      <c r="F21" s="173" t="s">
        <v>7</v>
      </c>
      <c r="G21" s="179" t="s">
        <v>75</v>
      </c>
      <c r="H21" s="179" t="s">
        <v>81</v>
      </c>
    </row>
    <row r="22" spans="1:22" ht="25.5" customHeight="1" thickBot="1" x14ac:dyDescent="0.3">
      <c r="A22" s="66"/>
      <c r="B22" s="187"/>
      <c r="C22" s="189"/>
      <c r="D22" s="174"/>
      <c r="E22" s="174"/>
      <c r="F22" s="174"/>
      <c r="G22" s="180"/>
      <c r="H22" s="180"/>
      <c r="I22" s="147"/>
    </row>
    <row r="23" spans="1:22" s="14" customFormat="1" ht="19.5" customHeight="1" x14ac:dyDescent="0.25">
      <c r="A23" s="73"/>
      <c r="B23" s="107" t="s">
        <v>69</v>
      </c>
      <c r="C23" s="108" t="s">
        <v>94</v>
      </c>
      <c r="D23" s="109">
        <v>45404</v>
      </c>
      <c r="E23" s="109">
        <v>45409</v>
      </c>
      <c r="F23" s="109">
        <v>45425</v>
      </c>
      <c r="G23" s="150">
        <f>(E23+28)</f>
        <v>45437</v>
      </c>
      <c r="H23" s="110">
        <f>(E23+30)</f>
        <v>45439</v>
      </c>
      <c r="I23" s="10"/>
    </row>
    <row r="24" spans="1:22" s="14" customFormat="1" ht="19.5" customHeight="1" x14ac:dyDescent="0.25">
      <c r="A24" s="73"/>
      <c r="B24" s="107" t="s">
        <v>70</v>
      </c>
      <c r="C24" s="108" t="s">
        <v>95</v>
      </c>
      <c r="D24" s="109">
        <v>45412</v>
      </c>
      <c r="E24" s="109">
        <v>45417</v>
      </c>
      <c r="F24" s="109">
        <v>45437</v>
      </c>
      <c r="G24" s="109">
        <f t="shared" ref="G24:G28" si="0">(E24+28)</f>
        <v>45445</v>
      </c>
      <c r="H24" s="110">
        <f t="shared" ref="H24:H28" si="1">(E24+30)</f>
        <v>45447</v>
      </c>
      <c r="I24" s="10"/>
      <c r="K24"/>
    </row>
    <row r="25" spans="1:22" s="14" customFormat="1" ht="19.5" customHeight="1" x14ac:dyDescent="0.25">
      <c r="A25" s="73"/>
      <c r="B25" s="107" t="s">
        <v>71</v>
      </c>
      <c r="C25" s="108" t="s">
        <v>105</v>
      </c>
      <c r="D25" s="109">
        <v>45420</v>
      </c>
      <c r="E25" s="109">
        <v>45424</v>
      </c>
      <c r="F25" s="109">
        <v>45441</v>
      </c>
      <c r="G25" s="109">
        <f t="shared" si="0"/>
        <v>45452</v>
      </c>
      <c r="H25" s="110">
        <f t="shared" si="1"/>
        <v>45454</v>
      </c>
      <c r="I25" s="13"/>
    </row>
    <row r="26" spans="1:22" s="14" customFormat="1" ht="19.5" customHeight="1" x14ac:dyDescent="0.25">
      <c r="A26" s="73"/>
      <c r="B26" s="107" t="s">
        <v>72</v>
      </c>
      <c r="C26" s="108" t="s">
        <v>109</v>
      </c>
      <c r="D26" s="109">
        <v>45427</v>
      </c>
      <c r="E26" s="109">
        <v>45431</v>
      </c>
      <c r="F26" s="109">
        <v>45448</v>
      </c>
      <c r="G26" s="109">
        <f>(E26+28)</f>
        <v>45459</v>
      </c>
      <c r="H26" s="110">
        <f t="shared" si="1"/>
        <v>45461</v>
      </c>
      <c r="I26" s="13"/>
    </row>
    <row r="27" spans="1:22" s="14" customFormat="1" ht="19.5" customHeight="1" x14ac:dyDescent="0.25">
      <c r="A27" s="73"/>
      <c r="B27" s="107" t="s">
        <v>68</v>
      </c>
      <c r="C27" s="108" t="s">
        <v>112</v>
      </c>
      <c r="D27" s="109">
        <v>45434</v>
      </c>
      <c r="E27" s="109">
        <v>45439</v>
      </c>
      <c r="F27" s="109">
        <v>45456</v>
      </c>
      <c r="G27" s="109">
        <f t="shared" si="0"/>
        <v>45467</v>
      </c>
      <c r="H27" s="110">
        <f t="shared" si="1"/>
        <v>45469</v>
      </c>
      <c r="I27" s="13"/>
      <c r="V27"/>
    </row>
    <row r="28" spans="1:22" s="14" customFormat="1" ht="19.5" customHeight="1" thickBot="1" x14ac:dyDescent="0.3">
      <c r="A28" s="73"/>
      <c r="B28" s="111" t="s">
        <v>67</v>
      </c>
      <c r="C28" s="112" t="s">
        <v>115</v>
      </c>
      <c r="D28" s="113">
        <v>45440</v>
      </c>
      <c r="E28" s="113">
        <v>45445</v>
      </c>
      <c r="F28" s="113">
        <v>45462</v>
      </c>
      <c r="G28" s="113">
        <f t="shared" si="0"/>
        <v>45473</v>
      </c>
      <c r="H28" s="114">
        <f t="shared" si="1"/>
        <v>45475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90" t="s">
        <v>8</v>
      </c>
      <c r="C32" s="190"/>
      <c r="D32" s="190"/>
      <c r="E32" s="190"/>
      <c r="F32" s="190"/>
      <c r="G32" s="11"/>
      <c r="H32" s="11"/>
    </row>
    <row r="33" spans="1:8" ht="18" customHeight="1" x14ac:dyDescent="0.25">
      <c r="B33" s="182" t="s">
        <v>3</v>
      </c>
      <c r="C33" s="184" t="s">
        <v>4</v>
      </c>
      <c r="D33" s="176" t="s">
        <v>5</v>
      </c>
      <c r="E33" s="176" t="s">
        <v>6</v>
      </c>
      <c r="F33" s="171" t="s">
        <v>9</v>
      </c>
      <c r="G33" s="175"/>
      <c r="H33" s="193"/>
    </row>
    <row r="34" spans="1:8" ht="18.75" customHeight="1" thickBot="1" x14ac:dyDescent="0.3">
      <c r="B34" s="183"/>
      <c r="C34" s="185"/>
      <c r="D34" s="177"/>
      <c r="E34" s="177"/>
      <c r="F34" s="172"/>
      <c r="G34" s="175"/>
      <c r="H34" s="193"/>
    </row>
    <row r="35" spans="1:8" ht="18.75" customHeight="1" x14ac:dyDescent="0.3">
      <c r="B35" s="26" t="s">
        <v>89</v>
      </c>
      <c r="C35" s="88" t="s">
        <v>106</v>
      </c>
      <c r="D35" s="34">
        <v>45406</v>
      </c>
      <c r="E35" s="34">
        <v>45418</v>
      </c>
      <c r="F35" s="31">
        <v>45438</v>
      </c>
      <c r="G35" s="124"/>
      <c r="H35" s="92"/>
    </row>
    <row r="36" spans="1:8" ht="18.75" customHeight="1" x14ac:dyDescent="0.3">
      <c r="B36" s="26" t="s">
        <v>61</v>
      </c>
      <c r="C36" s="88" t="s">
        <v>108</v>
      </c>
      <c r="D36" s="34">
        <v>45418</v>
      </c>
      <c r="E36" s="34">
        <v>45425</v>
      </c>
      <c r="F36" s="31">
        <v>45441</v>
      </c>
      <c r="G36" s="124"/>
      <c r="H36" s="92"/>
    </row>
    <row r="37" spans="1:8" ht="19.5" customHeight="1" x14ac:dyDescent="0.3">
      <c r="A37" s="77"/>
      <c r="B37" s="26" t="s">
        <v>96</v>
      </c>
      <c r="C37" s="88" t="s">
        <v>110</v>
      </c>
      <c r="D37" s="34">
        <v>45422</v>
      </c>
      <c r="E37" s="34">
        <v>45430</v>
      </c>
      <c r="F37" s="31">
        <v>45445</v>
      </c>
      <c r="G37" s="99"/>
      <c r="H37" s="99"/>
    </row>
    <row r="38" spans="1:8" ht="19.5" customHeight="1" thickBot="1" x14ac:dyDescent="0.35">
      <c r="A38" s="77"/>
      <c r="B38" s="27" t="s">
        <v>100</v>
      </c>
      <c r="C38" s="28" t="s">
        <v>73</v>
      </c>
      <c r="D38" s="29">
        <v>45428</v>
      </c>
      <c r="E38" s="29">
        <v>45435</v>
      </c>
      <c r="F38" s="32">
        <v>45452</v>
      </c>
      <c r="G38" s="99"/>
      <c r="H38" s="99"/>
    </row>
    <row r="39" spans="1:8" x14ac:dyDescent="0.25">
      <c r="B39" s="181"/>
      <c r="C39" s="181"/>
      <c r="D39" s="181"/>
      <c r="E39" s="181"/>
      <c r="F39" s="181"/>
      <c r="G39" s="181"/>
      <c r="H39" s="24"/>
    </row>
    <row r="40" spans="1:8" ht="25.5" customHeight="1" thickBot="1" x14ac:dyDescent="0.5">
      <c r="B40" s="190" t="s">
        <v>10</v>
      </c>
      <c r="C40" s="190"/>
      <c r="D40" s="190"/>
      <c r="E40" s="190"/>
      <c r="F40" s="190"/>
      <c r="G40" s="11"/>
      <c r="H40" s="8"/>
    </row>
    <row r="41" spans="1:8" ht="12.75" customHeight="1" x14ac:dyDescent="0.25">
      <c r="B41" s="182" t="s">
        <v>3</v>
      </c>
      <c r="C41" s="184" t="s">
        <v>4</v>
      </c>
      <c r="D41" s="176" t="s">
        <v>5</v>
      </c>
      <c r="E41" s="176" t="s">
        <v>6</v>
      </c>
      <c r="F41" s="171" t="s">
        <v>11</v>
      </c>
      <c r="G41" s="175"/>
      <c r="H41" s="175"/>
    </row>
    <row r="42" spans="1:8" ht="24.75" customHeight="1" thickBot="1" x14ac:dyDescent="0.3">
      <c r="B42" s="183"/>
      <c r="C42" s="185"/>
      <c r="D42" s="177"/>
      <c r="E42" s="177"/>
      <c r="F42" s="172"/>
      <c r="G42" s="175"/>
      <c r="H42" s="175"/>
    </row>
    <row r="43" spans="1:8" ht="18.75" x14ac:dyDescent="0.3">
      <c r="B43" s="26" t="s">
        <v>107</v>
      </c>
      <c r="C43" s="88" t="s">
        <v>108</v>
      </c>
      <c r="D43" s="34">
        <v>45399</v>
      </c>
      <c r="E43" s="34">
        <v>45409</v>
      </c>
      <c r="F43" s="31">
        <v>45430</v>
      </c>
      <c r="G43" s="99"/>
      <c r="H43" s="99"/>
    </row>
    <row r="44" spans="1:8" ht="18.75" x14ac:dyDescent="0.3">
      <c r="B44" s="26" t="s">
        <v>118</v>
      </c>
      <c r="C44" s="88" t="s">
        <v>119</v>
      </c>
      <c r="D44" s="34">
        <v>45413</v>
      </c>
      <c r="E44" s="34">
        <v>45420</v>
      </c>
      <c r="F44" s="31">
        <v>45444</v>
      </c>
      <c r="G44" s="99"/>
      <c r="H44" s="99"/>
    </row>
    <row r="45" spans="1:8" ht="19.5" customHeight="1" thickBot="1" x14ac:dyDescent="0.35">
      <c r="B45" s="27" t="s">
        <v>120</v>
      </c>
      <c r="C45" s="28" t="s">
        <v>121</v>
      </c>
      <c r="D45" s="29">
        <v>45419</v>
      </c>
      <c r="E45" s="29">
        <v>45427</v>
      </c>
      <c r="F45" s="32">
        <v>45455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90" t="s">
        <v>12</v>
      </c>
      <c r="C47" s="190"/>
      <c r="D47" s="190"/>
      <c r="E47" s="190"/>
      <c r="F47" s="190"/>
      <c r="G47" s="11"/>
      <c r="H47" s="8"/>
    </row>
    <row r="48" spans="1:8" ht="17.25" customHeight="1" x14ac:dyDescent="0.25">
      <c r="B48" s="182" t="s">
        <v>3</v>
      </c>
      <c r="C48" s="184" t="s">
        <v>4</v>
      </c>
      <c r="D48" s="176" t="s">
        <v>5</v>
      </c>
      <c r="E48" s="176" t="s">
        <v>6</v>
      </c>
      <c r="F48" s="171" t="s">
        <v>13</v>
      </c>
      <c r="G48" s="175"/>
      <c r="H48" s="175"/>
    </row>
    <row r="49" spans="2:9" ht="17.850000000000001" customHeight="1" thickBot="1" x14ac:dyDescent="0.3">
      <c r="B49" s="183"/>
      <c r="C49" s="185"/>
      <c r="D49" s="177"/>
      <c r="E49" s="191"/>
      <c r="F49" s="172"/>
      <c r="G49" s="175"/>
      <c r="H49" s="175"/>
    </row>
    <row r="50" spans="2:9" ht="17.850000000000001" customHeight="1" x14ac:dyDescent="0.3">
      <c r="B50" s="26" t="s">
        <v>56</v>
      </c>
      <c r="C50" s="88" t="s">
        <v>87</v>
      </c>
      <c r="D50" s="34">
        <v>45398</v>
      </c>
      <c r="E50" s="68">
        <v>45402</v>
      </c>
      <c r="F50" s="69">
        <v>45417</v>
      </c>
      <c r="G50" s="124"/>
      <c r="H50" s="124"/>
    </row>
    <row r="51" spans="2:9" ht="19.350000000000001" customHeight="1" x14ac:dyDescent="0.3">
      <c r="B51" s="26" t="s">
        <v>65</v>
      </c>
      <c r="C51" s="155" t="s">
        <v>93</v>
      </c>
      <c r="D51" s="34">
        <v>45412</v>
      </c>
      <c r="E51" s="34">
        <v>45417</v>
      </c>
      <c r="F51" s="31">
        <v>45433</v>
      </c>
      <c r="G51" s="99"/>
      <c r="H51" s="99"/>
    </row>
    <row r="52" spans="2:9" ht="19.350000000000001" customHeight="1" x14ac:dyDescent="0.3">
      <c r="B52" s="26" t="s">
        <v>63</v>
      </c>
      <c r="C52" s="155" t="s">
        <v>99</v>
      </c>
      <c r="D52" s="34">
        <v>45419</v>
      </c>
      <c r="E52" s="34">
        <v>45424</v>
      </c>
      <c r="F52" s="31">
        <v>45440</v>
      </c>
      <c r="G52" s="99"/>
      <c r="H52" s="99"/>
    </row>
    <row r="53" spans="2:9" ht="19.350000000000001" customHeight="1" x14ac:dyDescent="0.3">
      <c r="B53" s="26" t="s">
        <v>103</v>
      </c>
      <c r="C53" s="155" t="s">
        <v>104</v>
      </c>
      <c r="D53" s="34">
        <v>45426</v>
      </c>
      <c r="E53" s="34">
        <v>45431</v>
      </c>
      <c r="F53" s="31">
        <v>45447</v>
      </c>
      <c r="G53" s="99"/>
      <c r="H53" s="99"/>
    </row>
    <row r="54" spans="2:9" ht="19.5" customHeight="1" x14ac:dyDescent="0.3">
      <c r="B54" s="26" t="s">
        <v>62</v>
      </c>
      <c r="C54" s="155" t="s">
        <v>111</v>
      </c>
      <c r="D54" s="34">
        <v>45433</v>
      </c>
      <c r="E54" s="34">
        <v>45438</v>
      </c>
      <c r="F54" s="31">
        <v>45454</v>
      </c>
      <c r="G54" s="99"/>
      <c r="H54" s="99"/>
    </row>
    <row r="55" spans="2:9" ht="19.5" customHeight="1" thickBot="1" x14ac:dyDescent="0.35">
      <c r="B55" s="27" t="s">
        <v>59</v>
      </c>
      <c r="C55" s="156" t="s">
        <v>91</v>
      </c>
      <c r="D55" s="29">
        <v>45440</v>
      </c>
      <c r="E55" s="29">
        <v>45445</v>
      </c>
      <c r="F55" s="32">
        <v>45461</v>
      </c>
      <c r="G55" s="99" t="s">
        <v>88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81"/>
      <c r="C67" s="181"/>
      <c r="D67" s="181"/>
      <c r="E67" s="181"/>
      <c r="F67" s="181"/>
      <c r="G67" s="181"/>
      <c r="H67" s="8"/>
    </row>
    <row r="68" spans="1:9" ht="25.5" customHeight="1" thickBot="1" x14ac:dyDescent="0.5">
      <c r="B68" s="190" t="s">
        <v>14</v>
      </c>
      <c r="C68" s="190"/>
      <c r="D68" s="190"/>
      <c r="E68" s="190"/>
      <c r="F68" s="190"/>
      <c r="G68" s="190"/>
      <c r="H68" s="11"/>
    </row>
    <row r="69" spans="1:9" ht="18.75" customHeight="1" x14ac:dyDescent="0.25">
      <c r="B69" s="182" t="s">
        <v>3</v>
      </c>
      <c r="C69" s="184" t="s">
        <v>4</v>
      </c>
      <c r="D69" s="176" t="s">
        <v>5</v>
      </c>
      <c r="E69" s="176" t="s">
        <v>6</v>
      </c>
      <c r="F69" s="176" t="s">
        <v>15</v>
      </c>
      <c r="G69" s="171" t="s">
        <v>16</v>
      </c>
      <c r="H69" s="171" t="s">
        <v>17</v>
      </c>
      <c r="I69" s="171" t="s">
        <v>18</v>
      </c>
    </row>
    <row r="70" spans="1:9" ht="18.75" customHeight="1" thickBot="1" x14ac:dyDescent="0.3">
      <c r="B70" s="183"/>
      <c r="C70" s="185"/>
      <c r="D70" s="177"/>
      <c r="E70" s="177"/>
      <c r="F70" s="177"/>
      <c r="G70" s="172"/>
      <c r="H70" s="172"/>
      <c r="I70" s="172"/>
    </row>
    <row r="71" spans="1:9" ht="18.75" x14ac:dyDescent="0.3">
      <c r="A71" s="74"/>
      <c r="B71" s="26" t="s">
        <v>56</v>
      </c>
      <c r="C71" s="88" t="s">
        <v>87</v>
      </c>
      <c r="D71" s="34">
        <v>45398</v>
      </c>
      <c r="E71" s="34">
        <v>45403</v>
      </c>
      <c r="F71" s="34">
        <v>45414</v>
      </c>
      <c r="G71" s="34">
        <f t="shared" ref="G71:G76" si="3">E71+26</f>
        <v>45429</v>
      </c>
      <c r="H71" s="68">
        <f>E71+26</f>
        <v>45429</v>
      </c>
      <c r="I71" s="31">
        <f>E71+26</f>
        <v>45429</v>
      </c>
    </row>
    <row r="72" spans="1:9" ht="19.5" customHeight="1" x14ac:dyDescent="0.3">
      <c r="A72" s="74"/>
      <c r="B72" s="26" t="s">
        <v>65</v>
      </c>
      <c r="C72" s="155" t="s">
        <v>93</v>
      </c>
      <c r="D72" s="34">
        <v>45412</v>
      </c>
      <c r="E72" s="34">
        <v>45417</v>
      </c>
      <c r="F72" s="34">
        <v>45431</v>
      </c>
      <c r="G72" s="34">
        <f t="shared" si="3"/>
        <v>45443</v>
      </c>
      <c r="H72" s="34">
        <f>E72+26</f>
        <v>45443</v>
      </c>
      <c r="I72" s="31">
        <f t="shared" ref="I72:I76" si="4">E72+26</f>
        <v>45443</v>
      </c>
    </row>
    <row r="73" spans="1:9" ht="19.5" customHeight="1" x14ac:dyDescent="0.3">
      <c r="A73" s="74"/>
      <c r="B73" s="26" t="s">
        <v>63</v>
      </c>
      <c r="C73" s="155" t="s">
        <v>99</v>
      </c>
      <c r="D73" s="34">
        <v>45419</v>
      </c>
      <c r="E73" s="34">
        <v>45424</v>
      </c>
      <c r="F73" s="34">
        <v>45438</v>
      </c>
      <c r="G73" s="34">
        <f t="shared" si="3"/>
        <v>45450</v>
      </c>
      <c r="H73" s="34">
        <f t="shared" ref="H73:H76" si="5">E73+26</f>
        <v>45450</v>
      </c>
      <c r="I73" s="31">
        <f t="shared" si="4"/>
        <v>45450</v>
      </c>
    </row>
    <row r="74" spans="1:9" ht="19.5" customHeight="1" x14ac:dyDescent="0.3">
      <c r="A74" s="74"/>
      <c r="B74" s="26" t="s">
        <v>103</v>
      </c>
      <c r="C74" s="155" t="s">
        <v>104</v>
      </c>
      <c r="D74" s="34">
        <v>45426</v>
      </c>
      <c r="E74" s="34">
        <v>45431</v>
      </c>
      <c r="F74" s="34">
        <v>45445</v>
      </c>
      <c r="G74" s="34">
        <f t="shared" si="3"/>
        <v>45457</v>
      </c>
      <c r="H74" s="34">
        <f t="shared" si="5"/>
        <v>45457</v>
      </c>
      <c r="I74" s="31">
        <f t="shared" si="4"/>
        <v>45457</v>
      </c>
    </row>
    <row r="75" spans="1:9" ht="19.5" customHeight="1" x14ac:dyDescent="0.3">
      <c r="A75" s="74"/>
      <c r="B75" s="26" t="s">
        <v>62</v>
      </c>
      <c r="C75" s="155" t="s">
        <v>111</v>
      </c>
      <c r="D75" s="34">
        <v>45433</v>
      </c>
      <c r="E75" s="34">
        <v>45438</v>
      </c>
      <c r="F75" s="34">
        <v>45452</v>
      </c>
      <c r="G75" s="34">
        <f t="shared" si="3"/>
        <v>45464</v>
      </c>
      <c r="H75" s="34">
        <f t="shared" si="5"/>
        <v>45464</v>
      </c>
      <c r="I75" s="31">
        <f t="shared" si="4"/>
        <v>45464</v>
      </c>
    </row>
    <row r="76" spans="1:9" ht="19.5" customHeight="1" thickBot="1" x14ac:dyDescent="0.35">
      <c r="A76" s="74"/>
      <c r="B76" s="27" t="s">
        <v>59</v>
      </c>
      <c r="C76" s="156" t="s">
        <v>91</v>
      </c>
      <c r="D76" s="29">
        <v>45440</v>
      </c>
      <c r="E76" s="29">
        <v>45445</v>
      </c>
      <c r="F76" s="29">
        <v>45459</v>
      </c>
      <c r="G76" s="29">
        <f t="shared" si="3"/>
        <v>45471</v>
      </c>
      <c r="H76" s="29">
        <f t="shared" si="5"/>
        <v>45471</v>
      </c>
      <c r="I76" s="32">
        <f t="shared" si="4"/>
        <v>45471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90" t="s">
        <v>82</v>
      </c>
      <c r="C78" s="190"/>
      <c r="D78" s="190"/>
      <c r="E78" s="190"/>
      <c r="F78" s="190"/>
      <c r="G78" s="190"/>
      <c r="H78" s="190"/>
    </row>
    <row r="79" spans="1:9" ht="18" customHeight="1" x14ac:dyDescent="0.25">
      <c r="B79" s="182" t="s">
        <v>3</v>
      </c>
      <c r="C79" s="184" t="s">
        <v>4</v>
      </c>
      <c r="D79" s="176" t="s">
        <v>5</v>
      </c>
      <c r="E79" s="176" t="s">
        <v>6</v>
      </c>
      <c r="F79" s="176" t="s">
        <v>15</v>
      </c>
      <c r="G79" s="171" t="s">
        <v>19</v>
      </c>
      <c r="H79" s="171" t="s">
        <v>76</v>
      </c>
      <c r="I79" s="171" t="s">
        <v>77</v>
      </c>
    </row>
    <row r="80" spans="1:9" ht="18" customHeight="1" thickBot="1" x14ac:dyDescent="0.3">
      <c r="B80" s="183"/>
      <c r="C80" s="185"/>
      <c r="D80" s="177"/>
      <c r="E80" s="177"/>
      <c r="F80" s="177"/>
      <c r="G80" s="172"/>
      <c r="H80" s="172"/>
      <c r="I80" s="172"/>
    </row>
    <row r="81" spans="1:9" ht="19.5" customHeight="1" x14ac:dyDescent="0.3">
      <c r="A81" s="67"/>
      <c r="B81" s="26" t="str">
        <f t="shared" ref="B81:B86" si="6">B71</f>
        <v>OOCL ITALY</v>
      </c>
      <c r="C81" s="88" t="str">
        <f t="shared" ref="C81:F86" si="7">C71</f>
        <v>135N</v>
      </c>
      <c r="D81" s="34">
        <f t="shared" ref="D81:E85" si="8">D71</f>
        <v>45398</v>
      </c>
      <c r="E81" s="34">
        <f t="shared" si="8"/>
        <v>45403</v>
      </c>
      <c r="F81" s="34">
        <f t="shared" si="7"/>
        <v>45414</v>
      </c>
      <c r="G81" s="34">
        <f>E81+32</f>
        <v>45435</v>
      </c>
      <c r="H81" s="68">
        <f>E81+28</f>
        <v>45431</v>
      </c>
      <c r="I81" s="31">
        <f>F81+28</f>
        <v>45442</v>
      </c>
    </row>
    <row r="82" spans="1:9" ht="19.5" customHeight="1" x14ac:dyDescent="0.3">
      <c r="A82" s="67"/>
      <c r="B82" s="26" t="str">
        <f t="shared" si="6"/>
        <v>KOTA LAMBAI</v>
      </c>
      <c r="C82" s="155" t="str">
        <f t="shared" si="7"/>
        <v>167N</v>
      </c>
      <c r="D82" s="34">
        <f t="shared" si="8"/>
        <v>45412</v>
      </c>
      <c r="E82" s="34">
        <f t="shared" si="8"/>
        <v>45417</v>
      </c>
      <c r="F82" s="34">
        <f t="shared" si="7"/>
        <v>45431</v>
      </c>
      <c r="G82" s="34">
        <f>E82+32</f>
        <v>45449</v>
      </c>
      <c r="H82" s="34">
        <f t="shared" ref="H82:H86" si="9">E82+28</f>
        <v>45445</v>
      </c>
      <c r="I82" s="31">
        <f>F82+28</f>
        <v>45459</v>
      </c>
    </row>
    <row r="83" spans="1:9" ht="19.5" customHeight="1" x14ac:dyDescent="0.3">
      <c r="A83" s="67"/>
      <c r="B83" s="26" t="str">
        <f t="shared" si="6"/>
        <v>COSCO ROTTERDAM</v>
      </c>
      <c r="C83" s="155" t="str">
        <f t="shared" si="7"/>
        <v>191N</v>
      </c>
      <c r="D83" s="34">
        <f t="shared" si="8"/>
        <v>45419</v>
      </c>
      <c r="E83" s="34">
        <f t="shared" si="8"/>
        <v>45424</v>
      </c>
      <c r="F83" s="34">
        <f t="shared" si="7"/>
        <v>45438</v>
      </c>
      <c r="G83" s="34">
        <f t="shared" ref="G83:G86" si="10">E83+32</f>
        <v>45456</v>
      </c>
      <c r="H83" s="34">
        <f t="shared" si="9"/>
        <v>45452</v>
      </c>
      <c r="I83" s="31">
        <f t="shared" ref="I83:I86" si="11">F83+28</f>
        <v>45466</v>
      </c>
    </row>
    <row r="84" spans="1:9" ht="19.5" customHeight="1" x14ac:dyDescent="0.3">
      <c r="A84" s="67"/>
      <c r="B84" s="26" t="str">
        <f t="shared" si="6"/>
        <v>OOCL PANAMA</v>
      </c>
      <c r="C84" s="155" t="str">
        <f>C74</f>
        <v>314N</v>
      </c>
      <c r="D84" s="34">
        <f t="shared" si="8"/>
        <v>45426</v>
      </c>
      <c r="E84" s="34">
        <f t="shared" si="8"/>
        <v>45431</v>
      </c>
      <c r="F84" s="34">
        <f t="shared" si="7"/>
        <v>45445</v>
      </c>
      <c r="G84" s="34">
        <f t="shared" si="10"/>
        <v>45463</v>
      </c>
      <c r="H84" s="34">
        <f t="shared" si="9"/>
        <v>45459</v>
      </c>
      <c r="I84" s="31">
        <f t="shared" si="11"/>
        <v>45473</v>
      </c>
    </row>
    <row r="85" spans="1:9" ht="19.5" customHeight="1" x14ac:dyDescent="0.3">
      <c r="B85" s="26" t="str">
        <f t="shared" si="6"/>
        <v>COSCO GENOA</v>
      </c>
      <c r="C85" s="155" t="str">
        <f>C75</f>
        <v>082N</v>
      </c>
      <c r="D85" s="34">
        <f t="shared" si="8"/>
        <v>45433</v>
      </c>
      <c r="E85" s="34">
        <f t="shared" si="8"/>
        <v>45438</v>
      </c>
      <c r="F85" s="34">
        <v>45424</v>
      </c>
      <c r="G85" s="34">
        <f t="shared" si="10"/>
        <v>45470</v>
      </c>
      <c r="H85" s="34">
        <f t="shared" si="9"/>
        <v>45466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CHICAGO</v>
      </c>
      <c r="C86" s="156" t="str">
        <f>C76</f>
        <v>100N</v>
      </c>
      <c r="D86" s="29">
        <v>45417</v>
      </c>
      <c r="E86" s="29">
        <f>E76</f>
        <v>45445</v>
      </c>
      <c r="F86" s="29">
        <f t="shared" si="7"/>
        <v>45459</v>
      </c>
      <c r="G86" s="29">
        <f t="shared" si="10"/>
        <v>45477</v>
      </c>
      <c r="H86" s="29">
        <f t="shared" si="9"/>
        <v>45473</v>
      </c>
      <c r="I86" s="32">
        <f t="shared" si="11"/>
        <v>45487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90" t="s">
        <v>20</v>
      </c>
      <c r="C88" s="190"/>
      <c r="D88" s="190"/>
      <c r="E88" s="190"/>
      <c r="F88" s="190"/>
      <c r="G88" s="190"/>
      <c r="H88" s="190"/>
    </row>
    <row r="89" spans="1:9" ht="18" customHeight="1" x14ac:dyDescent="0.25">
      <c r="B89" s="182" t="s">
        <v>3</v>
      </c>
      <c r="C89" s="184" t="s">
        <v>4</v>
      </c>
      <c r="D89" s="176" t="s">
        <v>5</v>
      </c>
      <c r="E89" s="176" t="s">
        <v>6</v>
      </c>
      <c r="F89" s="176" t="s">
        <v>15</v>
      </c>
      <c r="G89" s="195" t="s">
        <v>80</v>
      </c>
      <c r="H89" s="171" t="s">
        <v>79</v>
      </c>
      <c r="I89" s="171" t="s">
        <v>23</v>
      </c>
    </row>
    <row r="90" spans="1:9" ht="18" customHeight="1" thickBot="1" x14ac:dyDescent="0.3">
      <c r="B90" s="183"/>
      <c r="C90" s="185"/>
      <c r="D90" s="177"/>
      <c r="E90" s="177"/>
      <c r="F90" s="177"/>
      <c r="G90" s="196"/>
      <c r="H90" s="172"/>
      <c r="I90" s="172"/>
    </row>
    <row r="91" spans="1:9" ht="19.5" customHeight="1" x14ac:dyDescent="0.3">
      <c r="A91" s="67"/>
      <c r="B91" s="26" t="str">
        <f t="shared" ref="B91:F96" si="12">B71</f>
        <v>OOCL ITALY</v>
      </c>
      <c r="C91" s="155" t="str">
        <f t="shared" ref="C91:E93" si="13">C71</f>
        <v>135N</v>
      </c>
      <c r="D91" s="34">
        <f t="shared" si="13"/>
        <v>45398</v>
      </c>
      <c r="E91" s="34">
        <f t="shared" si="13"/>
        <v>45403</v>
      </c>
      <c r="F91" s="34">
        <f t="shared" si="12"/>
        <v>45414</v>
      </c>
      <c r="G91" s="34">
        <f>E91+48</f>
        <v>45451</v>
      </c>
      <c r="H91" s="68">
        <f>E91+48</f>
        <v>45451</v>
      </c>
      <c r="I91" s="31">
        <f t="shared" ref="I91:I96" si="14">F91+45</f>
        <v>45459</v>
      </c>
    </row>
    <row r="92" spans="1:9" ht="19.5" customHeight="1" x14ac:dyDescent="0.3">
      <c r="A92" s="67"/>
      <c r="B92" s="26" t="str">
        <f t="shared" si="12"/>
        <v>KOTA LAMBAI</v>
      </c>
      <c r="C92" s="155" t="str">
        <f t="shared" si="13"/>
        <v>167N</v>
      </c>
      <c r="D92" s="34">
        <f t="shared" si="13"/>
        <v>45412</v>
      </c>
      <c r="E92" s="34">
        <f t="shared" si="13"/>
        <v>45417</v>
      </c>
      <c r="F92" s="34">
        <f t="shared" si="12"/>
        <v>45431</v>
      </c>
      <c r="G92" s="34">
        <f t="shared" ref="G92:G96" si="15">E92+48</f>
        <v>45465</v>
      </c>
      <c r="H92" s="34">
        <f t="shared" ref="H92:H96" si="16">E92+48</f>
        <v>45465</v>
      </c>
      <c r="I92" s="31">
        <f t="shared" si="14"/>
        <v>45476</v>
      </c>
    </row>
    <row r="93" spans="1:9" ht="19.5" customHeight="1" x14ac:dyDescent="0.3">
      <c r="A93" s="67"/>
      <c r="B93" s="26" t="str">
        <f t="shared" si="12"/>
        <v>COSCO ROTTERDAM</v>
      </c>
      <c r="C93" s="155" t="str">
        <f t="shared" si="13"/>
        <v>191N</v>
      </c>
      <c r="D93" s="34">
        <f t="shared" si="13"/>
        <v>45419</v>
      </c>
      <c r="E93" s="34">
        <f t="shared" si="13"/>
        <v>45424</v>
      </c>
      <c r="F93" s="34">
        <f t="shared" si="12"/>
        <v>45438</v>
      </c>
      <c r="G93" s="34">
        <f t="shared" si="15"/>
        <v>45472</v>
      </c>
      <c r="H93" s="34">
        <f t="shared" si="16"/>
        <v>45472</v>
      </c>
      <c r="I93" s="31">
        <f t="shared" si="14"/>
        <v>45483</v>
      </c>
    </row>
    <row r="94" spans="1:9" ht="19.5" customHeight="1" x14ac:dyDescent="0.3">
      <c r="A94" s="67"/>
      <c r="B94" s="26" t="str">
        <f t="shared" si="12"/>
        <v>OOCL PANAMA</v>
      </c>
      <c r="C94" s="88" t="str">
        <f t="shared" si="12"/>
        <v>314N</v>
      </c>
      <c r="D94" s="34">
        <f t="shared" ref="D94:E96" si="17">D74</f>
        <v>45426</v>
      </c>
      <c r="E94" s="34">
        <f t="shared" si="17"/>
        <v>45431</v>
      </c>
      <c r="F94" s="34">
        <f t="shared" si="12"/>
        <v>45445</v>
      </c>
      <c r="G94" s="34">
        <f t="shared" si="15"/>
        <v>45479</v>
      </c>
      <c r="H94" s="34">
        <f t="shared" si="16"/>
        <v>45479</v>
      </c>
      <c r="I94" s="31">
        <f t="shared" si="14"/>
        <v>45490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082N</v>
      </c>
      <c r="D95" s="34">
        <f t="shared" si="17"/>
        <v>45433</v>
      </c>
      <c r="E95" s="34">
        <f t="shared" si="17"/>
        <v>45438</v>
      </c>
      <c r="F95" s="34">
        <f t="shared" si="12"/>
        <v>45452</v>
      </c>
      <c r="G95" s="34">
        <f t="shared" si="15"/>
        <v>45486</v>
      </c>
      <c r="H95" s="34">
        <f t="shared" si="16"/>
        <v>45486</v>
      </c>
      <c r="I95" s="31">
        <f t="shared" si="14"/>
        <v>45497</v>
      </c>
    </row>
    <row r="96" spans="1:9" ht="19.5" customHeight="1" thickBot="1" x14ac:dyDescent="0.35">
      <c r="A96" s="67"/>
      <c r="B96" s="27" t="str">
        <f>B76</f>
        <v>OOCL CHICAGO</v>
      </c>
      <c r="C96" s="28" t="str">
        <f t="shared" si="12"/>
        <v>100N</v>
      </c>
      <c r="D96" s="29">
        <f t="shared" si="17"/>
        <v>45440</v>
      </c>
      <c r="E96" s="29">
        <f t="shared" si="17"/>
        <v>45445</v>
      </c>
      <c r="F96" s="29">
        <f t="shared" si="12"/>
        <v>45459</v>
      </c>
      <c r="G96" s="29">
        <f t="shared" si="15"/>
        <v>45493</v>
      </c>
      <c r="H96" s="29">
        <f t="shared" si="16"/>
        <v>45493</v>
      </c>
      <c r="I96" s="32">
        <f t="shared" si="14"/>
        <v>45504</v>
      </c>
    </row>
    <row r="97" spans="1:9" ht="38.25" customHeight="1" thickBot="1" x14ac:dyDescent="0.5">
      <c r="B97" s="197" t="s">
        <v>24</v>
      </c>
      <c r="C97" s="197"/>
      <c r="D97" s="197"/>
      <c r="E97" s="197"/>
      <c r="F97" s="197"/>
      <c r="G97" s="197"/>
      <c r="H97" s="197"/>
    </row>
    <row r="98" spans="1:9" ht="20.25" customHeight="1" x14ac:dyDescent="0.25">
      <c r="B98" s="182" t="s">
        <v>3</v>
      </c>
      <c r="C98" s="184" t="s">
        <v>4</v>
      </c>
      <c r="D98" s="176" t="s">
        <v>5</v>
      </c>
      <c r="E98" s="176" t="s">
        <v>6</v>
      </c>
      <c r="F98" s="176" t="s">
        <v>15</v>
      </c>
      <c r="G98" s="171" t="s">
        <v>25</v>
      </c>
      <c r="H98" s="200" t="s">
        <v>26</v>
      </c>
      <c r="I98" s="198" t="s">
        <v>78</v>
      </c>
    </row>
    <row r="99" spans="1:9" ht="20.100000000000001" customHeight="1" thickBot="1" x14ac:dyDescent="0.3">
      <c r="B99" s="183"/>
      <c r="C99" s="185"/>
      <c r="D99" s="177"/>
      <c r="E99" s="177"/>
      <c r="F99" s="177"/>
      <c r="G99" s="172"/>
      <c r="H99" s="201"/>
      <c r="I99" s="199"/>
    </row>
    <row r="100" spans="1:9" ht="19.5" customHeight="1" x14ac:dyDescent="0.3">
      <c r="A100" s="67"/>
      <c r="B100" s="26" t="str">
        <f t="shared" ref="B100:F105" si="18">B71</f>
        <v>OOCL ITALY</v>
      </c>
      <c r="C100" s="155" t="str">
        <f t="shared" ref="C100:E101" si="19">C71</f>
        <v>135N</v>
      </c>
      <c r="D100" s="34">
        <f t="shared" si="19"/>
        <v>45398</v>
      </c>
      <c r="E100" s="34">
        <f t="shared" si="19"/>
        <v>45403</v>
      </c>
      <c r="F100" s="34">
        <f t="shared" si="18"/>
        <v>45414</v>
      </c>
      <c r="G100" s="34">
        <f>E100+42</f>
        <v>45445</v>
      </c>
      <c r="H100" s="68">
        <f t="shared" ref="H100:H105" si="20">E100+51</f>
        <v>45454</v>
      </c>
      <c r="I100" s="31">
        <f>E100+51</f>
        <v>45454</v>
      </c>
    </row>
    <row r="101" spans="1:9" ht="19.5" customHeight="1" x14ac:dyDescent="0.3">
      <c r="A101" s="67"/>
      <c r="B101" s="26" t="str">
        <f t="shared" si="18"/>
        <v>KOTA LAMBAI</v>
      </c>
      <c r="C101" s="155" t="str">
        <f t="shared" si="19"/>
        <v>167N</v>
      </c>
      <c r="D101" s="34">
        <f t="shared" si="19"/>
        <v>45412</v>
      </c>
      <c r="E101" s="34">
        <f t="shared" si="19"/>
        <v>45417</v>
      </c>
      <c r="F101" s="34">
        <f t="shared" si="18"/>
        <v>45431</v>
      </c>
      <c r="G101" s="34">
        <f t="shared" ref="G101:G105" si="21">E101+42</f>
        <v>45459</v>
      </c>
      <c r="H101" s="34">
        <f t="shared" si="20"/>
        <v>45468</v>
      </c>
      <c r="I101" s="31">
        <f>E101+51</f>
        <v>45468</v>
      </c>
    </row>
    <row r="102" spans="1:9" ht="19.5" customHeight="1" x14ac:dyDescent="0.3">
      <c r="A102" s="67"/>
      <c r="B102" s="26" t="str">
        <f t="shared" si="18"/>
        <v>COSCO ROTTERDAM</v>
      </c>
      <c r="C102" s="88" t="str">
        <f t="shared" si="18"/>
        <v>191N</v>
      </c>
      <c r="D102" s="34">
        <f>D73</f>
        <v>45419</v>
      </c>
      <c r="E102" s="34">
        <f>E73</f>
        <v>45424</v>
      </c>
      <c r="F102" s="34">
        <f>F73</f>
        <v>45438</v>
      </c>
      <c r="G102" s="34">
        <f t="shared" si="21"/>
        <v>45466</v>
      </c>
      <c r="H102" s="34">
        <f t="shared" si="20"/>
        <v>45475</v>
      </c>
      <c r="I102" s="31">
        <f>E102+51</f>
        <v>45475</v>
      </c>
    </row>
    <row r="103" spans="1:9" ht="19.5" customHeight="1" x14ac:dyDescent="0.3">
      <c r="A103" s="67"/>
      <c r="B103" s="26" t="str">
        <f t="shared" si="18"/>
        <v>OOCL PANAMA</v>
      </c>
      <c r="C103" s="88" t="str">
        <f t="shared" si="18"/>
        <v>314N</v>
      </c>
      <c r="D103" s="34">
        <f t="shared" ref="D103:E105" si="22">D74</f>
        <v>45426</v>
      </c>
      <c r="E103" s="34">
        <f t="shared" si="22"/>
        <v>45431</v>
      </c>
      <c r="F103" s="34">
        <f t="shared" si="18"/>
        <v>45445</v>
      </c>
      <c r="G103" s="34">
        <f t="shared" si="21"/>
        <v>45473</v>
      </c>
      <c r="H103" s="34">
        <f t="shared" si="20"/>
        <v>45482</v>
      </c>
      <c r="I103" s="31">
        <f t="shared" ref="I103:I105" si="23">E103+51</f>
        <v>45482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082N</v>
      </c>
      <c r="D104" s="34">
        <f t="shared" si="22"/>
        <v>45433</v>
      </c>
      <c r="E104" s="34">
        <f t="shared" si="22"/>
        <v>45438</v>
      </c>
      <c r="F104" s="34">
        <f t="shared" si="18"/>
        <v>45452</v>
      </c>
      <c r="G104" s="34">
        <f t="shared" si="21"/>
        <v>45480</v>
      </c>
      <c r="H104" s="34">
        <f t="shared" si="20"/>
        <v>45489</v>
      </c>
      <c r="I104" s="31">
        <f t="shared" si="23"/>
        <v>45489</v>
      </c>
    </row>
    <row r="105" spans="1:9" ht="19.5" customHeight="1" thickBot="1" x14ac:dyDescent="0.35">
      <c r="A105" s="67"/>
      <c r="B105" s="27" t="str">
        <f t="shared" si="18"/>
        <v>OOCL CHICAGO</v>
      </c>
      <c r="C105" s="28" t="str">
        <f t="shared" si="18"/>
        <v>100N</v>
      </c>
      <c r="D105" s="29">
        <f t="shared" si="22"/>
        <v>45440</v>
      </c>
      <c r="E105" s="29">
        <f t="shared" si="22"/>
        <v>45445</v>
      </c>
      <c r="F105" s="29">
        <f t="shared" si="18"/>
        <v>45459</v>
      </c>
      <c r="G105" s="29">
        <f t="shared" si="21"/>
        <v>45487</v>
      </c>
      <c r="H105" s="29">
        <f t="shared" si="20"/>
        <v>45496</v>
      </c>
      <c r="I105" s="32">
        <f t="shared" si="23"/>
        <v>45496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90" t="s">
        <v>54</v>
      </c>
      <c r="C116" s="190"/>
      <c r="D116" s="190"/>
      <c r="E116" s="190"/>
      <c r="F116" s="190"/>
      <c r="G116" s="190"/>
      <c r="H116" s="190"/>
    </row>
    <row r="117" spans="2:8" ht="12.75" customHeight="1" x14ac:dyDescent="0.25">
      <c r="B117" s="182" t="s">
        <v>3</v>
      </c>
      <c r="C117" s="184" t="s">
        <v>4</v>
      </c>
      <c r="D117" s="176" t="s">
        <v>5</v>
      </c>
      <c r="E117" s="176" t="s">
        <v>6</v>
      </c>
      <c r="F117" s="176" t="s">
        <v>28</v>
      </c>
      <c r="G117" s="171" t="s">
        <v>29</v>
      </c>
      <c r="H117" s="171" t="s">
        <v>30</v>
      </c>
    </row>
    <row r="118" spans="2:8" ht="25.5" customHeight="1" thickBot="1" x14ac:dyDescent="0.3">
      <c r="B118" s="183"/>
      <c r="C118" s="185"/>
      <c r="D118" s="177"/>
      <c r="E118" s="177"/>
      <c r="F118" s="177"/>
      <c r="G118" s="172"/>
      <c r="H118" s="172"/>
    </row>
    <row r="119" spans="2:8" ht="19.5" customHeight="1" x14ac:dyDescent="0.3">
      <c r="B119" s="83" t="s">
        <v>98</v>
      </c>
      <c r="C119" s="96">
        <v>2407</v>
      </c>
      <c r="D119" s="90">
        <v>45404</v>
      </c>
      <c r="E119" s="90">
        <v>45410</v>
      </c>
      <c r="F119" s="90">
        <v>45414</v>
      </c>
      <c r="G119" s="90">
        <f>F119+3</f>
        <v>45417</v>
      </c>
      <c r="H119" s="16">
        <f>F119+4</f>
        <v>45418</v>
      </c>
    </row>
    <row r="120" spans="2:8" ht="19.5" customHeight="1" x14ac:dyDescent="0.3">
      <c r="B120" s="83" t="s">
        <v>113</v>
      </c>
      <c r="C120" s="96">
        <v>2407</v>
      </c>
      <c r="D120" s="90">
        <v>45412</v>
      </c>
      <c r="E120" s="90">
        <v>45417</v>
      </c>
      <c r="F120" s="90">
        <v>45421</v>
      </c>
      <c r="G120" s="90">
        <f>F120+3</f>
        <v>45424</v>
      </c>
      <c r="H120" s="16">
        <f>F120+4</f>
        <v>45425</v>
      </c>
    </row>
    <row r="121" spans="2:8" ht="19.5" customHeight="1" x14ac:dyDescent="0.3">
      <c r="B121" s="83" t="s">
        <v>114</v>
      </c>
      <c r="C121" s="96">
        <v>2407</v>
      </c>
      <c r="D121" s="90">
        <v>45419</v>
      </c>
      <c r="E121" s="90">
        <v>45424</v>
      </c>
      <c r="F121" s="90">
        <v>45428</v>
      </c>
      <c r="G121" s="90">
        <f>F121+3</f>
        <v>45431</v>
      </c>
      <c r="H121" s="16">
        <f>F121+4</f>
        <v>45432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203"/>
      <c r="F145" s="203"/>
      <c r="G145" s="203"/>
      <c r="H145" s="203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94"/>
      <c r="F147" s="194"/>
      <c r="G147" s="194"/>
      <c r="H147" s="194"/>
    </row>
    <row r="148" spans="2:8" ht="18" customHeight="1" x14ac:dyDescent="0.25">
      <c r="B148" s="6"/>
      <c r="C148" s="6"/>
      <c r="D148" s="7"/>
      <c r="E148" s="194"/>
      <c r="F148" s="194"/>
      <c r="G148" s="194"/>
      <c r="H148" s="194"/>
    </row>
    <row r="149" spans="2:8" ht="18" customHeight="1" x14ac:dyDescent="0.25">
      <c r="B149" s="6"/>
      <c r="C149" s="6"/>
      <c r="D149" s="7"/>
      <c r="E149" s="194"/>
      <c r="F149" s="194"/>
      <c r="G149" s="194"/>
      <c r="H149" s="194"/>
    </row>
    <row r="150" spans="2:8" ht="18" customHeight="1" x14ac:dyDescent="0.25">
      <c r="B150" s="6"/>
      <c r="C150" s="6"/>
      <c r="D150" s="7"/>
      <c r="E150" s="202"/>
      <c r="F150" s="202"/>
      <c r="G150" s="202"/>
      <c r="H150" s="202"/>
    </row>
    <row r="151" spans="2:8" ht="18" customHeight="1" x14ac:dyDescent="0.25">
      <c r="B151" s="6"/>
      <c r="C151" s="6"/>
      <c r="D151" s="7"/>
      <c r="E151" s="202"/>
      <c r="F151" s="202"/>
      <c r="G151" s="202"/>
      <c r="H151" s="202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57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  <mergeCell ref="I98:I99"/>
    <mergeCell ref="B98:B99"/>
    <mergeCell ref="C98:C99"/>
    <mergeCell ref="D98:D99"/>
    <mergeCell ref="E98:E99"/>
    <mergeCell ref="F98:F99"/>
    <mergeCell ref="G98:G99"/>
    <mergeCell ref="H98:H99"/>
    <mergeCell ref="B79:B80"/>
    <mergeCell ref="C79:C80"/>
    <mergeCell ref="D79:D80"/>
    <mergeCell ref="H79:H80"/>
    <mergeCell ref="C89:C90"/>
    <mergeCell ref="E79:E80"/>
    <mergeCell ref="F79:F80"/>
    <mergeCell ref="G79:G80"/>
    <mergeCell ref="F117:F118"/>
    <mergeCell ref="G117:G118"/>
    <mergeCell ref="B88:H88"/>
    <mergeCell ref="D89:D90"/>
    <mergeCell ref="E89:E90"/>
    <mergeCell ref="B97:H97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I89:I90"/>
    <mergeCell ref="F21:F22"/>
    <mergeCell ref="I69:I70"/>
    <mergeCell ref="I79:I80"/>
    <mergeCell ref="H41:H42"/>
    <mergeCell ref="H48:H49"/>
    <mergeCell ref="F89:F90"/>
    <mergeCell ref="F33:F34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tabSelected="1" view="pageBreakPreview" zoomScaleNormal="100" zoomScaleSheetLayoutView="100" workbookViewId="0"/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78" t="s">
        <v>36</v>
      </c>
      <c r="B6" s="178"/>
      <c r="C6" s="178"/>
      <c r="D6" s="178"/>
      <c r="E6" s="178"/>
      <c r="F6" s="178"/>
      <c r="G6" s="178"/>
      <c r="H6" s="178"/>
      <c r="I6" s="178"/>
      <c r="J6" s="178"/>
    </row>
    <row r="7" spans="1:12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  <c r="J7" s="178"/>
    </row>
    <row r="8" spans="1:12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192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90" t="s">
        <v>2</v>
      </c>
      <c r="C12" s="190"/>
      <c r="D12" s="190"/>
      <c r="E12" s="190"/>
      <c r="F12" s="190"/>
      <c r="G12" s="190"/>
      <c r="H12" s="190"/>
      <c r="I12" s="11"/>
      <c r="J12" s="8"/>
      <c r="K12" s="8"/>
    </row>
    <row r="13" spans="1:12" ht="12.75" customHeight="1" x14ac:dyDescent="0.25">
      <c r="B13" s="186" t="s">
        <v>3</v>
      </c>
      <c r="C13" s="188" t="s">
        <v>4</v>
      </c>
      <c r="D13" s="173" t="s">
        <v>5</v>
      </c>
      <c r="E13" s="173" t="s">
        <v>38</v>
      </c>
      <c r="F13" s="173" t="s">
        <v>7</v>
      </c>
      <c r="G13" s="179" t="s">
        <v>75</v>
      </c>
      <c r="H13" s="179" t="s">
        <v>81</v>
      </c>
      <c r="I13" s="175"/>
      <c r="J13" s="175"/>
      <c r="K13" s="9"/>
    </row>
    <row r="14" spans="1:12" ht="25.5" customHeight="1" thickBot="1" x14ac:dyDescent="0.3">
      <c r="B14" s="187"/>
      <c r="C14" s="189"/>
      <c r="D14" s="174"/>
      <c r="E14" s="174"/>
      <c r="F14" s="174"/>
      <c r="G14" s="180"/>
      <c r="H14" s="180"/>
      <c r="I14" s="175"/>
      <c r="J14" s="175"/>
      <c r="K14" s="10"/>
    </row>
    <row r="15" spans="1:12" s="14" customFormat="1" ht="19.350000000000001" customHeight="1" x14ac:dyDescent="0.25">
      <c r="A15" s="74"/>
      <c r="B15" s="107" t="s">
        <v>69</v>
      </c>
      <c r="C15" s="108" t="s">
        <v>94</v>
      </c>
      <c r="D15" s="109">
        <v>45400.625</v>
      </c>
      <c r="E15" s="109">
        <v>45404.916666666664</v>
      </c>
      <c r="F15" s="109">
        <v>45423</v>
      </c>
      <c r="G15" s="150">
        <f>(E15+28)</f>
        <v>45432.916666666664</v>
      </c>
      <c r="H15" s="110">
        <f>(E15+30)</f>
        <v>45434.916666666664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70</v>
      </c>
      <c r="C16" s="108" t="s">
        <v>95</v>
      </c>
      <c r="D16" s="109">
        <v>45407.625</v>
      </c>
      <c r="E16" s="109">
        <v>45413</v>
      </c>
      <c r="F16" s="109">
        <v>45434</v>
      </c>
      <c r="G16" s="109">
        <f>(E16+28)</f>
        <v>45441</v>
      </c>
      <c r="H16" s="110">
        <f t="shared" ref="H16:H20" si="0">(E16+30)</f>
        <v>45443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71</v>
      </c>
      <c r="C17" s="108" t="s">
        <v>105</v>
      </c>
      <c r="D17" s="109">
        <v>45414.625</v>
      </c>
      <c r="E17" s="109">
        <v>45420</v>
      </c>
      <c r="F17" s="109">
        <v>45441</v>
      </c>
      <c r="G17" s="109">
        <f t="shared" ref="G17:G20" si="1">(E17+28)</f>
        <v>45448</v>
      </c>
      <c r="H17" s="110">
        <f t="shared" si="0"/>
        <v>45450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72</v>
      </c>
      <c r="C18" s="108" t="s">
        <v>109</v>
      </c>
      <c r="D18" s="109">
        <v>45421.625</v>
      </c>
      <c r="E18" s="109">
        <v>45427</v>
      </c>
      <c r="F18" s="109">
        <v>45448</v>
      </c>
      <c r="G18" s="109">
        <f>(E18+28)</f>
        <v>45455</v>
      </c>
      <c r="H18" s="110">
        <f t="shared" si="0"/>
        <v>45457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68</v>
      </c>
      <c r="C19" s="108" t="s">
        <v>112</v>
      </c>
      <c r="D19" s="109">
        <v>45429.625</v>
      </c>
      <c r="E19" s="109">
        <v>45435</v>
      </c>
      <c r="F19" s="109">
        <v>45456</v>
      </c>
      <c r="G19" s="109">
        <f t="shared" si="1"/>
        <v>45463</v>
      </c>
      <c r="H19" s="110">
        <f t="shared" si="0"/>
        <v>45465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67</v>
      </c>
      <c r="C20" s="112" t="s">
        <v>115</v>
      </c>
      <c r="D20" s="113">
        <v>45435.625</v>
      </c>
      <c r="E20" s="113">
        <v>45441</v>
      </c>
      <c r="F20" s="113">
        <v>45462</v>
      </c>
      <c r="G20" s="113">
        <f t="shared" si="1"/>
        <v>45469</v>
      </c>
      <c r="H20" s="114">
        <f t="shared" si="0"/>
        <v>45471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90" t="s">
        <v>39</v>
      </c>
      <c r="C22" s="190"/>
      <c r="D22" s="190"/>
      <c r="E22" s="190"/>
      <c r="F22" s="190"/>
      <c r="G22" s="190"/>
      <c r="H22" s="11"/>
      <c r="I22" s="11"/>
      <c r="J22" s="11"/>
      <c r="K22" s="11"/>
    </row>
    <row r="23" spans="1:12" ht="19.5" thickBot="1" x14ac:dyDescent="0.25">
      <c r="B23" s="182" t="s">
        <v>3</v>
      </c>
      <c r="C23" s="184" t="s">
        <v>4</v>
      </c>
      <c r="D23" s="91" t="s">
        <v>49</v>
      </c>
      <c r="E23" s="176" t="s">
        <v>37</v>
      </c>
      <c r="F23" s="176" t="s">
        <v>38</v>
      </c>
      <c r="G23" s="171" t="s">
        <v>9</v>
      </c>
      <c r="H23" s="11"/>
      <c r="I23" s="11"/>
      <c r="J23" s="11"/>
      <c r="K23" s="11"/>
    </row>
    <row r="24" spans="1:12" ht="18.75" x14ac:dyDescent="0.2">
      <c r="B24" s="182"/>
      <c r="C24" s="184"/>
      <c r="D24" s="145" t="s">
        <v>50</v>
      </c>
      <c r="E24" s="176"/>
      <c r="F24" s="176"/>
      <c r="G24" s="171"/>
      <c r="H24" s="11"/>
      <c r="I24" s="11"/>
      <c r="J24" s="11"/>
      <c r="K24" s="11"/>
    </row>
    <row r="25" spans="1:12" ht="19.5" customHeight="1" x14ac:dyDescent="0.25">
      <c r="B25" s="161" t="s">
        <v>116</v>
      </c>
      <c r="C25" s="162" t="s">
        <v>106</v>
      </c>
      <c r="D25" s="163">
        <f>E25-5</f>
        <v>45399</v>
      </c>
      <c r="E25" s="163">
        <v>45404</v>
      </c>
      <c r="F25" s="163">
        <v>45416</v>
      </c>
      <c r="G25" s="164">
        <v>45418</v>
      </c>
      <c r="H25" s="12"/>
      <c r="I25" s="11"/>
      <c r="J25" s="11"/>
      <c r="K25" s="11"/>
    </row>
    <row r="26" spans="1:12" ht="19.5" customHeight="1" x14ac:dyDescent="0.25">
      <c r="B26" s="118" t="s">
        <v>61</v>
      </c>
      <c r="C26" s="127" t="s">
        <v>108</v>
      </c>
      <c r="D26" s="128">
        <f>E26-5</f>
        <v>45406</v>
      </c>
      <c r="E26" s="128">
        <v>45411</v>
      </c>
      <c r="F26" s="128">
        <v>45422</v>
      </c>
      <c r="G26" s="119">
        <v>45441</v>
      </c>
      <c r="H26" s="144"/>
      <c r="I26" s="11"/>
      <c r="J26" s="11"/>
      <c r="K26" s="11"/>
    </row>
    <row r="27" spans="1:12" ht="19.5" customHeight="1" thickBot="1" x14ac:dyDescent="0.3">
      <c r="B27" s="120" t="s">
        <v>96</v>
      </c>
      <c r="C27" s="121" t="s">
        <v>110</v>
      </c>
      <c r="D27" s="128">
        <f>E27-5</f>
        <v>45413</v>
      </c>
      <c r="E27" s="122">
        <v>45418</v>
      </c>
      <c r="F27" s="122">
        <v>45427</v>
      </c>
      <c r="G27" s="123">
        <v>45445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81"/>
      <c r="C29" s="181"/>
      <c r="D29" s="181"/>
      <c r="E29" s="181"/>
      <c r="F29" s="181"/>
      <c r="G29" s="181"/>
      <c r="H29" s="181"/>
      <c r="I29" s="24"/>
      <c r="J29" s="11"/>
      <c r="K29" s="8"/>
    </row>
    <row r="30" spans="1:12" ht="31.5" thickBot="1" x14ac:dyDescent="0.5">
      <c r="B30" s="208" t="s">
        <v>14</v>
      </c>
      <c r="C30" s="208"/>
      <c r="D30" s="208"/>
      <c r="E30" s="208"/>
      <c r="F30" s="208"/>
      <c r="G30" s="208"/>
      <c r="H30" s="208"/>
      <c r="I30" s="208"/>
      <c r="J30" s="208"/>
      <c r="K30" s="11"/>
    </row>
    <row r="31" spans="1:12" ht="12.75" customHeight="1" thickBot="1" x14ac:dyDescent="0.3">
      <c r="B31" s="182" t="s">
        <v>3</v>
      </c>
      <c r="C31" s="184" t="s">
        <v>4</v>
      </c>
      <c r="D31" s="91" t="s">
        <v>49</v>
      </c>
      <c r="E31" s="176" t="s">
        <v>37</v>
      </c>
      <c r="F31" s="176" t="s">
        <v>38</v>
      </c>
      <c r="G31" s="176" t="s">
        <v>15</v>
      </c>
      <c r="H31" s="176" t="s">
        <v>60</v>
      </c>
      <c r="I31" s="204" t="s">
        <v>40</v>
      </c>
      <c r="J31" s="204" t="s">
        <v>17</v>
      </c>
      <c r="K31" s="206" t="s">
        <v>18</v>
      </c>
      <c r="L31" s="8"/>
    </row>
    <row r="32" spans="1:12" ht="25.5" customHeight="1" thickBot="1" x14ac:dyDescent="0.3">
      <c r="B32" s="209"/>
      <c r="C32" s="216"/>
      <c r="D32" s="94" t="s">
        <v>50</v>
      </c>
      <c r="E32" s="213"/>
      <c r="F32" s="213"/>
      <c r="G32" s="213"/>
      <c r="H32" s="220"/>
      <c r="I32" s="205"/>
      <c r="J32" s="205"/>
      <c r="K32" s="207"/>
      <c r="L32" s="8"/>
    </row>
    <row r="33" spans="1:12" s="132" customFormat="1" ht="19.5" customHeight="1" x14ac:dyDescent="0.3">
      <c r="A33" s="134"/>
      <c r="B33" s="22" t="s">
        <v>41</v>
      </c>
      <c r="C33" s="89" t="s">
        <v>97</v>
      </c>
      <c r="D33" s="90">
        <f>E33-7</f>
        <v>45391.625</v>
      </c>
      <c r="E33" s="34">
        <v>45398.625</v>
      </c>
      <c r="F33" s="34">
        <v>45403.916666666664</v>
      </c>
      <c r="G33" s="34">
        <v>45412</v>
      </c>
      <c r="H33" s="68">
        <f>F33+22</f>
        <v>45425.916666666664</v>
      </c>
      <c r="I33" s="68">
        <f>F33+27</f>
        <v>45430.916666666664</v>
      </c>
      <c r="J33" s="68">
        <f>F33+25</f>
        <v>45428.916666666664</v>
      </c>
      <c r="K33" s="69">
        <f>F33+28</f>
        <v>45431.916666666664</v>
      </c>
      <c r="L33" s="133"/>
    </row>
    <row r="34" spans="1:12" ht="19.5" customHeight="1" x14ac:dyDescent="0.3">
      <c r="A34" s="75"/>
      <c r="B34" s="22" t="s">
        <v>58</v>
      </c>
      <c r="C34" s="89" t="s">
        <v>102</v>
      </c>
      <c r="D34" s="90">
        <f t="shared" ref="D34:D38" si="2">E34-7</f>
        <v>45399.625</v>
      </c>
      <c r="E34" s="34">
        <v>45406.625</v>
      </c>
      <c r="F34" s="34">
        <v>45410</v>
      </c>
      <c r="G34" s="34">
        <v>45422</v>
      </c>
      <c r="H34" s="34">
        <f t="shared" ref="H34:H38" si="3">F34+22</f>
        <v>45432</v>
      </c>
      <c r="I34" s="34">
        <f t="shared" ref="I34:I38" si="4">F34+27</f>
        <v>45437</v>
      </c>
      <c r="J34" s="34">
        <f t="shared" ref="J34:J38" si="5">F34+25</f>
        <v>45435</v>
      </c>
      <c r="K34" s="31">
        <f t="shared" ref="K34:K38" si="6">F34+28</f>
        <v>45438</v>
      </c>
    </row>
    <row r="35" spans="1:12" ht="19.5" customHeight="1" x14ac:dyDescent="0.3">
      <c r="A35" s="75"/>
      <c r="B35" s="22" t="s">
        <v>64</v>
      </c>
      <c r="C35" s="89" t="s">
        <v>90</v>
      </c>
      <c r="D35" s="90">
        <f t="shared" si="2"/>
        <v>45404.625</v>
      </c>
      <c r="E35" s="34">
        <v>45411.625</v>
      </c>
      <c r="F35" s="34">
        <v>45415</v>
      </c>
      <c r="G35" s="34">
        <v>45429</v>
      </c>
      <c r="H35" s="34">
        <f t="shared" si="3"/>
        <v>45437</v>
      </c>
      <c r="I35" s="34">
        <f t="shared" si="4"/>
        <v>45442</v>
      </c>
      <c r="J35" s="34">
        <f t="shared" si="5"/>
        <v>45440</v>
      </c>
      <c r="K35" s="31">
        <f t="shared" si="6"/>
        <v>45443</v>
      </c>
    </row>
    <row r="36" spans="1:12" ht="19.5" customHeight="1" x14ac:dyDescent="0.3">
      <c r="A36" s="75"/>
      <c r="B36" s="22" t="s">
        <v>42</v>
      </c>
      <c r="C36" s="89" t="s">
        <v>99</v>
      </c>
      <c r="D36" s="90">
        <f t="shared" si="2"/>
        <v>45418.625</v>
      </c>
      <c r="E36" s="34">
        <v>45425.625</v>
      </c>
      <c r="F36" s="34">
        <v>45429</v>
      </c>
      <c r="G36" s="34">
        <v>45443</v>
      </c>
      <c r="H36" s="34">
        <f t="shared" si="3"/>
        <v>45451</v>
      </c>
      <c r="I36" s="34">
        <f t="shared" si="4"/>
        <v>45456</v>
      </c>
      <c r="J36" s="34">
        <f t="shared" si="5"/>
        <v>45454</v>
      </c>
      <c r="K36" s="31">
        <f t="shared" si="6"/>
        <v>45457</v>
      </c>
    </row>
    <row r="37" spans="1:12" ht="19.5" customHeight="1" x14ac:dyDescent="0.3">
      <c r="A37" s="75"/>
      <c r="B37" s="22" t="s">
        <v>55</v>
      </c>
      <c r="C37" s="89" t="s">
        <v>83</v>
      </c>
      <c r="D37" s="90">
        <f t="shared" si="2"/>
        <v>45425.625</v>
      </c>
      <c r="E37" s="34">
        <v>45432.625</v>
      </c>
      <c r="F37" s="34">
        <v>45436</v>
      </c>
      <c r="G37" s="34">
        <v>45450</v>
      </c>
      <c r="H37" s="34">
        <f t="shared" si="3"/>
        <v>45458</v>
      </c>
      <c r="I37" s="34">
        <f t="shared" si="4"/>
        <v>45463</v>
      </c>
      <c r="J37" s="34">
        <f t="shared" si="5"/>
        <v>45461</v>
      </c>
      <c r="K37" s="31">
        <f t="shared" si="6"/>
        <v>45464</v>
      </c>
    </row>
    <row r="38" spans="1:12" ht="19.5" customHeight="1" thickBot="1" x14ac:dyDescent="0.35">
      <c r="A38" s="75"/>
      <c r="B38" s="23" t="s">
        <v>58</v>
      </c>
      <c r="C38" s="18" t="s">
        <v>117</v>
      </c>
      <c r="D38" s="19">
        <f t="shared" si="2"/>
        <v>45432.625</v>
      </c>
      <c r="E38" s="29">
        <v>45439.625</v>
      </c>
      <c r="F38" s="29">
        <v>45443</v>
      </c>
      <c r="G38" s="29">
        <v>45457</v>
      </c>
      <c r="H38" s="29">
        <f t="shared" si="3"/>
        <v>45465</v>
      </c>
      <c r="I38" s="29">
        <f t="shared" si="4"/>
        <v>45470</v>
      </c>
      <c r="J38" s="29">
        <f t="shared" si="5"/>
        <v>45468</v>
      </c>
      <c r="K38" s="32">
        <f t="shared" si="6"/>
        <v>45471</v>
      </c>
    </row>
    <row r="39" spans="1:12" ht="18.75" x14ac:dyDescent="0.3">
      <c r="B39" s="193"/>
      <c r="C39" s="221"/>
      <c r="D39" s="93"/>
      <c r="E39" s="175"/>
      <c r="F39" s="175"/>
      <c r="G39" s="175"/>
      <c r="H39" s="25"/>
      <c r="I39" s="8"/>
      <c r="J39" s="11"/>
      <c r="K39" s="8"/>
    </row>
    <row r="40" spans="1:12" ht="18.75" x14ac:dyDescent="0.3">
      <c r="B40" s="193"/>
      <c r="C40" s="221"/>
      <c r="D40" s="92"/>
      <c r="E40" s="175"/>
      <c r="F40" s="175"/>
      <c r="G40" s="175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90" t="s">
        <v>82</v>
      </c>
      <c r="C52" s="190"/>
      <c r="D52" s="190"/>
      <c r="E52" s="190"/>
      <c r="F52" s="190"/>
      <c r="G52" s="190"/>
      <c r="H52" s="190"/>
      <c r="I52" s="190"/>
      <c r="J52" s="190"/>
      <c r="K52" s="8"/>
    </row>
    <row r="53" spans="2:11" ht="18" customHeight="1" thickBot="1" x14ac:dyDescent="0.3">
      <c r="B53" s="182" t="s">
        <v>3</v>
      </c>
      <c r="C53" s="184" t="s">
        <v>4</v>
      </c>
      <c r="D53" s="91" t="s">
        <v>49</v>
      </c>
      <c r="E53" s="176" t="s">
        <v>37</v>
      </c>
      <c r="F53" s="176" t="s">
        <v>38</v>
      </c>
      <c r="G53" s="176" t="s">
        <v>15</v>
      </c>
      <c r="H53" s="176" t="s">
        <v>19</v>
      </c>
      <c r="I53" s="171" t="s">
        <v>76</v>
      </c>
      <c r="J53" s="171" t="s">
        <v>77</v>
      </c>
      <c r="K53" s="8"/>
    </row>
    <row r="54" spans="2:11" ht="18" customHeight="1" thickBot="1" x14ac:dyDescent="0.3">
      <c r="B54" s="218"/>
      <c r="C54" s="219"/>
      <c r="D54" s="106" t="s">
        <v>50</v>
      </c>
      <c r="E54" s="220"/>
      <c r="F54" s="220"/>
      <c r="G54" s="220"/>
      <c r="H54" s="220"/>
      <c r="I54" s="172"/>
      <c r="J54" s="172"/>
      <c r="K54" s="8"/>
    </row>
    <row r="55" spans="2:11" ht="19.5" customHeight="1" x14ac:dyDescent="0.3">
      <c r="B55" s="137" t="str">
        <f t="shared" ref="B55:G57" si="7">B33</f>
        <v>OOCL BRISBANE</v>
      </c>
      <c r="C55" s="138" t="str">
        <f t="shared" si="7"/>
        <v>228N</v>
      </c>
      <c r="D55" s="86">
        <f>D33</f>
        <v>45391.625</v>
      </c>
      <c r="E55" s="68">
        <f t="shared" si="7"/>
        <v>45398.625</v>
      </c>
      <c r="F55" s="68">
        <f>F33</f>
        <v>45403.916666666664</v>
      </c>
      <c r="G55" s="68">
        <f t="shared" si="7"/>
        <v>45412</v>
      </c>
      <c r="H55" s="68">
        <f>F55+31</f>
        <v>45434.916666666664</v>
      </c>
      <c r="I55" s="68">
        <f>F55+28</f>
        <v>45431.916666666664</v>
      </c>
      <c r="J55" s="31">
        <f>G55+28</f>
        <v>45440</v>
      </c>
      <c r="K55" s="8"/>
    </row>
    <row r="56" spans="2:11" ht="19.5" customHeight="1" x14ac:dyDescent="0.3">
      <c r="B56" s="22" t="str">
        <f t="shared" si="7"/>
        <v>OOCL HOUSTON</v>
      </c>
      <c r="C56" s="89" t="str">
        <f t="shared" si="7"/>
        <v>197N</v>
      </c>
      <c r="D56" s="90">
        <f>D34</f>
        <v>45399.625</v>
      </c>
      <c r="E56" s="34">
        <f t="shared" si="7"/>
        <v>45406.625</v>
      </c>
      <c r="F56" s="34">
        <f t="shared" si="7"/>
        <v>45410</v>
      </c>
      <c r="G56" s="34">
        <f t="shared" si="7"/>
        <v>45422</v>
      </c>
      <c r="H56" s="34">
        <f>F56+31</f>
        <v>45441</v>
      </c>
      <c r="I56" s="34">
        <f t="shared" ref="I56:J58" si="8">F56+28</f>
        <v>45438</v>
      </c>
      <c r="J56" s="31">
        <f t="shared" si="8"/>
        <v>45450</v>
      </c>
      <c r="K56" s="8"/>
    </row>
    <row r="57" spans="2:11" ht="19.5" customHeight="1" x14ac:dyDescent="0.3">
      <c r="B57" s="22" t="str">
        <f t="shared" si="7"/>
        <v>KOTA LUMAYAN</v>
      </c>
      <c r="C57" s="89" t="str">
        <f t="shared" si="7"/>
        <v>169N</v>
      </c>
      <c r="D57" s="90">
        <f t="shared" si="7"/>
        <v>45404.625</v>
      </c>
      <c r="E57" s="34">
        <f t="shared" si="7"/>
        <v>45411.625</v>
      </c>
      <c r="F57" s="34">
        <f t="shared" si="7"/>
        <v>45415</v>
      </c>
      <c r="G57" s="34">
        <f t="shared" si="7"/>
        <v>45429</v>
      </c>
      <c r="H57" s="34">
        <f t="shared" ref="H57:H58" si="9">F57+31</f>
        <v>45446</v>
      </c>
      <c r="I57" s="34">
        <f t="shared" si="8"/>
        <v>45443</v>
      </c>
      <c r="J57" s="31">
        <f t="shared" si="8"/>
        <v>45457</v>
      </c>
      <c r="K57" s="8"/>
    </row>
    <row r="58" spans="2:11" ht="19.5" customHeight="1" thickBot="1" x14ac:dyDescent="0.35">
      <c r="B58" s="23" t="str">
        <f>B37</f>
        <v>KOTA LARIS</v>
      </c>
      <c r="C58" s="18" t="str">
        <f>C36</f>
        <v>191N</v>
      </c>
      <c r="D58" s="19">
        <f>D36</f>
        <v>45418.625</v>
      </c>
      <c r="E58" s="29">
        <f>E36</f>
        <v>45425.625</v>
      </c>
      <c r="F58" s="29">
        <f>F36</f>
        <v>45429</v>
      </c>
      <c r="G58" s="29">
        <f>G36</f>
        <v>45443</v>
      </c>
      <c r="H58" s="29">
        <f t="shared" si="9"/>
        <v>45460</v>
      </c>
      <c r="I58" s="29">
        <f t="shared" si="8"/>
        <v>45457</v>
      </c>
      <c r="J58" s="32">
        <f t="shared" si="8"/>
        <v>45471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90" t="s">
        <v>20</v>
      </c>
      <c r="C61" s="190"/>
      <c r="D61" s="190"/>
      <c r="E61" s="190"/>
      <c r="F61" s="190"/>
      <c r="G61" s="190"/>
      <c r="H61" s="190"/>
      <c r="I61" s="190"/>
      <c r="J61" s="190"/>
      <c r="K61" s="8"/>
    </row>
    <row r="62" spans="2:11" ht="18" customHeight="1" thickBot="1" x14ac:dyDescent="0.3">
      <c r="B62" s="182" t="s">
        <v>3</v>
      </c>
      <c r="C62" s="184" t="s">
        <v>4</v>
      </c>
      <c r="D62" s="91" t="s">
        <v>49</v>
      </c>
      <c r="E62" s="176" t="s">
        <v>37</v>
      </c>
      <c r="F62" s="176" t="s">
        <v>38</v>
      </c>
      <c r="G62" s="176" t="s">
        <v>15</v>
      </c>
      <c r="H62" s="195" t="s">
        <v>80</v>
      </c>
      <c r="I62" s="171" t="s">
        <v>79</v>
      </c>
      <c r="J62" s="206" t="s">
        <v>23</v>
      </c>
      <c r="K62" s="8"/>
    </row>
    <row r="63" spans="2:11" ht="18" customHeight="1" thickBot="1" x14ac:dyDescent="0.3">
      <c r="B63" s="209"/>
      <c r="C63" s="216"/>
      <c r="D63" s="94" t="s">
        <v>50</v>
      </c>
      <c r="E63" s="213"/>
      <c r="F63" s="213"/>
      <c r="G63" s="213"/>
      <c r="H63" s="196"/>
      <c r="I63" s="172"/>
      <c r="J63" s="217"/>
      <c r="K63" s="8"/>
    </row>
    <row r="64" spans="2:11" ht="19.5" customHeight="1" x14ac:dyDescent="0.3">
      <c r="B64" s="22" t="str">
        <f t="shared" ref="B64:G67" si="10">B33</f>
        <v>OOCL BRISBANE</v>
      </c>
      <c r="C64" s="89" t="str">
        <f t="shared" si="10"/>
        <v>228N</v>
      </c>
      <c r="D64" s="90">
        <f t="shared" si="10"/>
        <v>45391.625</v>
      </c>
      <c r="E64" s="34">
        <f t="shared" si="10"/>
        <v>45398.625</v>
      </c>
      <c r="F64" s="34">
        <f t="shared" si="10"/>
        <v>45403.916666666664</v>
      </c>
      <c r="G64" s="34">
        <f t="shared" si="10"/>
        <v>45412</v>
      </c>
      <c r="H64" s="34">
        <f>F64+48</f>
        <v>45451.916666666664</v>
      </c>
      <c r="I64" s="68">
        <f>F64+48</f>
        <v>45451.916666666664</v>
      </c>
      <c r="J64" s="31">
        <f>F64+45</f>
        <v>45448.916666666664</v>
      </c>
      <c r="K64" s="8"/>
    </row>
    <row r="65" spans="2:11" ht="19.5" customHeight="1" x14ac:dyDescent="0.3">
      <c r="B65" s="22" t="str">
        <f t="shared" si="10"/>
        <v>OOCL HOUSTON</v>
      </c>
      <c r="C65" s="89" t="str">
        <f t="shared" si="10"/>
        <v>197N</v>
      </c>
      <c r="D65" s="90">
        <f>D34</f>
        <v>45399.625</v>
      </c>
      <c r="E65" s="34">
        <f t="shared" si="10"/>
        <v>45406.625</v>
      </c>
      <c r="F65" s="34">
        <f t="shared" si="10"/>
        <v>45410</v>
      </c>
      <c r="G65" s="34">
        <f t="shared" si="10"/>
        <v>45422</v>
      </c>
      <c r="H65" s="34">
        <f t="shared" ref="H65:H67" si="11">F65+48</f>
        <v>45458</v>
      </c>
      <c r="I65" s="34">
        <f t="shared" ref="I65:I67" si="12">F65+48</f>
        <v>45458</v>
      </c>
      <c r="J65" s="31">
        <f t="shared" ref="J65:J67" si="13">F65+45</f>
        <v>45455</v>
      </c>
      <c r="K65" s="8"/>
    </row>
    <row r="66" spans="2:11" ht="19.5" customHeight="1" x14ac:dyDescent="0.3">
      <c r="B66" s="22" t="str">
        <f t="shared" si="10"/>
        <v>KOTA LUMAYAN</v>
      </c>
      <c r="C66" s="89" t="str">
        <f t="shared" si="10"/>
        <v>169N</v>
      </c>
      <c r="D66" s="90">
        <f t="shared" si="10"/>
        <v>45404.625</v>
      </c>
      <c r="E66" s="34">
        <f t="shared" si="10"/>
        <v>45411.625</v>
      </c>
      <c r="F66" s="34">
        <f t="shared" si="10"/>
        <v>45415</v>
      </c>
      <c r="G66" s="34">
        <f t="shared" si="10"/>
        <v>45429</v>
      </c>
      <c r="H66" s="34">
        <f t="shared" si="11"/>
        <v>45463</v>
      </c>
      <c r="I66" s="34">
        <f t="shared" si="12"/>
        <v>45463</v>
      </c>
      <c r="J66" s="31">
        <f t="shared" si="13"/>
        <v>45460</v>
      </c>
      <c r="K66" s="8"/>
    </row>
    <row r="67" spans="2:11" ht="19.5" customHeight="1" thickBot="1" x14ac:dyDescent="0.35">
      <c r="B67" s="23" t="str">
        <f t="shared" si="10"/>
        <v>OOCL YOKOHAMA</v>
      </c>
      <c r="C67" s="18" t="str">
        <f t="shared" si="10"/>
        <v>191N</v>
      </c>
      <c r="D67" s="19">
        <f t="shared" si="10"/>
        <v>45418.625</v>
      </c>
      <c r="E67" s="29">
        <f t="shared" si="10"/>
        <v>45425.625</v>
      </c>
      <c r="F67" s="29">
        <f t="shared" si="10"/>
        <v>45429</v>
      </c>
      <c r="G67" s="29">
        <f t="shared" si="10"/>
        <v>45443</v>
      </c>
      <c r="H67" s="29">
        <f t="shared" si="11"/>
        <v>45477</v>
      </c>
      <c r="I67" s="29">
        <f t="shared" si="12"/>
        <v>45477</v>
      </c>
      <c r="J67" s="32">
        <f t="shared" si="13"/>
        <v>45474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90" t="s">
        <v>24</v>
      </c>
      <c r="C69" s="190"/>
      <c r="D69" s="190"/>
      <c r="E69" s="190"/>
      <c r="F69" s="190"/>
      <c r="G69" s="190"/>
      <c r="H69" s="190"/>
      <c r="I69" s="190"/>
      <c r="J69" s="190"/>
      <c r="K69" s="8"/>
    </row>
    <row r="70" spans="2:11" ht="20.25" customHeight="1" thickBot="1" x14ac:dyDescent="0.3">
      <c r="B70" s="182" t="s">
        <v>3</v>
      </c>
      <c r="C70" s="210" t="s">
        <v>4</v>
      </c>
      <c r="D70" s="102" t="s">
        <v>49</v>
      </c>
      <c r="E70" s="204" t="s">
        <v>37</v>
      </c>
      <c r="F70" s="204" t="s">
        <v>38</v>
      </c>
      <c r="G70" s="176" t="s">
        <v>15</v>
      </c>
      <c r="H70" s="176" t="s">
        <v>25</v>
      </c>
      <c r="I70" s="204" t="s">
        <v>26</v>
      </c>
      <c r="J70" s="198" t="s">
        <v>78</v>
      </c>
      <c r="K70" s="8"/>
    </row>
    <row r="71" spans="2:11" ht="20.25" customHeight="1" thickBot="1" x14ac:dyDescent="0.3">
      <c r="B71" s="209"/>
      <c r="C71" s="211"/>
      <c r="D71" s="103" t="s">
        <v>50</v>
      </c>
      <c r="E71" s="212"/>
      <c r="F71" s="212"/>
      <c r="G71" s="213"/>
      <c r="H71" s="213"/>
      <c r="I71" s="212"/>
      <c r="J71" s="199"/>
      <c r="K71" s="8"/>
    </row>
    <row r="72" spans="2:11" ht="19.5" customHeight="1" x14ac:dyDescent="0.3">
      <c r="B72" s="22" t="str">
        <f t="shared" ref="B72:G75" si="14">B33</f>
        <v>OOCL BRISBANE</v>
      </c>
      <c r="C72" s="89" t="str">
        <f t="shared" si="14"/>
        <v>228N</v>
      </c>
      <c r="D72" s="90">
        <f t="shared" si="14"/>
        <v>45391.625</v>
      </c>
      <c r="E72" s="34">
        <f t="shared" si="14"/>
        <v>45398.625</v>
      </c>
      <c r="F72" s="34">
        <f t="shared" si="14"/>
        <v>45403.916666666664</v>
      </c>
      <c r="G72" s="68">
        <f t="shared" si="14"/>
        <v>45412</v>
      </c>
      <c r="H72" s="68">
        <f>F72+45</f>
        <v>45448.916666666664</v>
      </c>
      <c r="I72" s="68">
        <f>F72+48</f>
        <v>45451.916666666664</v>
      </c>
      <c r="J72" s="31">
        <f>F72+51</f>
        <v>45454.916666666664</v>
      </c>
      <c r="K72" s="8"/>
    </row>
    <row r="73" spans="2:11" ht="19.5" customHeight="1" x14ac:dyDescent="0.3">
      <c r="B73" s="22" t="str">
        <f t="shared" si="14"/>
        <v>OOCL HOUSTON</v>
      </c>
      <c r="C73" s="89" t="str">
        <f t="shared" si="14"/>
        <v>197N</v>
      </c>
      <c r="D73" s="90">
        <f t="shared" si="14"/>
        <v>45399.625</v>
      </c>
      <c r="E73" s="34">
        <f t="shared" si="14"/>
        <v>45406.625</v>
      </c>
      <c r="F73" s="34">
        <f t="shared" si="14"/>
        <v>45410</v>
      </c>
      <c r="G73" s="34">
        <f t="shared" si="14"/>
        <v>45422</v>
      </c>
      <c r="H73" s="34">
        <f t="shared" ref="H73:H75" si="15">F73+45</f>
        <v>45455</v>
      </c>
      <c r="I73" s="34">
        <f t="shared" ref="I73:I75" si="16">F73+48</f>
        <v>45458</v>
      </c>
      <c r="J73" s="31">
        <f>F73+51</f>
        <v>45461</v>
      </c>
      <c r="K73" s="8"/>
    </row>
    <row r="74" spans="2:11" ht="19.5" customHeight="1" x14ac:dyDescent="0.3">
      <c r="B74" s="22" t="str">
        <f t="shared" si="14"/>
        <v>KOTA LUMAYAN</v>
      </c>
      <c r="C74" s="89" t="str">
        <f t="shared" si="14"/>
        <v>169N</v>
      </c>
      <c r="D74" s="90">
        <f t="shared" si="14"/>
        <v>45404.625</v>
      </c>
      <c r="E74" s="34">
        <f t="shared" si="14"/>
        <v>45411.625</v>
      </c>
      <c r="F74" s="34">
        <f t="shared" si="14"/>
        <v>45415</v>
      </c>
      <c r="G74" s="34">
        <f t="shared" si="14"/>
        <v>45429</v>
      </c>
      <c r="H74" s="34">
        <f t="shared" si="15"/>
        <v>45460</v>
      </c>
      <c r="I74" s="34">
        <f t="shared" si="16"/>
        <v>45463</v>
      </c>
      <c r="J74" s="31">
        <f>F74+51</f>
        <v>45466</v>
      </c>
      <c r="K74" s="8"/>
    </row>
    <row r="75" spans="2:11" ht="19.5" customHeight="1" thickBot="1" x14ac:dyDescent="0.35">
      <c r="B75" s="23" t="str">
        <f t="shared" si="14"/>
        <v>OOCL YOKOHAMA</v>
      </c>
      <c r="C75" s="18" t="str">
        <f t="shared" si="14"/>
        <v>191N</v>
      </c>
      <c r="D75" s="19">
        <f t="shared" si="14"/>
        <v>45418.625</v>
      </c>
      <c r="E75" s="29">
        <f t="shared" si="14"/>
        <v>45425.625</v>
      </c>
      <c r="F75" s="29">
        <f t="shared" si="14"/>
        <v>45429</v>
      </c>
      <c r="G75" s="29">
        <f t="shared" si="14"/>
        <v>45443</v>
      </c>
      <c r="H75" s="29">
        <f t="shared" si="15"/>
        <v>45474</v>
      </c>
      <c r="I75" s="29">
        <f t="shared" si="16"/>
        <v>45477</v>
      </c>
      <c r="J75" s="32">
        <f t="shared" ref="J75" si="17">F75+51</f>
        <v>45480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90" t="s">
        <v>27</v>
      </c>
      <c r="C89" s="208"/>
      <c r="D89" s="208"/>
      <c r="E89" s="208"/>
      <c r="F89" s="190"/>
      <c r="G89" s="190"/>
      <c r="H89" s="190"/>
      <c r="I89" s="208"/>
      <c r="J89" s="11"/>
      <c r="K89" s="8"/>
    </row>
    <row r="90" spans="2:11" ht="12.75" customHeight="1" thickBot="1" x14ac:dyDescent="0.3">
      <c r="B90" s="214" t="s">
        <v>3</v>
      </c>
      <c r="C90" s="184" t="s">
        <v>4</v>
      </c>
      <c r="D90" s="176" t="s">
        <v>37</v>
      </c>
      <c r="E90" s="204" t="s">
        <v>38</v>
      </c>
      <c r="F90" s="204" t="s">
        <v>28</v>
      </c>
      <c r="G90" s="176" t="s">
        <v>29</v>
      </c>
      <c r="H90" s="206" t="s">
        <v>51</v>
      </c>
      <c r="I90" s="95"/>
      <c r="J90" s="8"/>
      <c r="K90" s="8"/>
    </row>
    <row r="91" spans="2:11" ht="25.5" customHeight="1" thickBot="1" x14ac:dyDescent="0.3">
      <c r="B91" s="215"/>
      <c r="C91" s="216"/>
      <c r="D91" s="213"/>
      <c r="E91" s="212"/>
      <c r="F91" s="212"/>
      <c r="G91" s="213"/>
      <c r="H91" s="217"/>
      <c r="I91" s="8"/>
      <c r="J91" s="8"/>
      <c r="K91" s="8"/>
    </row>
    <row r="92" spans="2:11" ht="20.25" customHeight="1" x14ac:dyDescent="0.3">
      <c r="B92" s="140" t="s">
        <v>98</v>
      </c>
      <c r="C92" s="170">
        <v>2407</v>
      </c>
      <c r="D92" s="68">
        <f>E92-7</f>
        <v>45400</v>
      </c>
      <c r="E92" s="68">
        <v>45407</v>
      </c>
      <c r="F92" s="68">
        <v>45414</v>
      </c>
      <c r="G92" s="34">
        <f>F92+3</f>
        <v>45417</v>
      </c>
      <c r="H92" s="31">
        <f>F92+4</f>
        <v>45418</v>
      </c>
      <c r="I92" s="8"/>
      <c r="J92" s="8"/>
      <c r="K92" s="8"/>
    </row>
    <row r="93" spans="2:11" ht="20.25" customHeight="1" thickBot="1" x14ac:dyDescent="0.35">
      <c r="B93" s="82" t="s">
        <v>92</v>
      </c>
      <c r="C93" s="33">
        <v>2407</v>
      </c>
      <c r="D93" s="29">
        <f>E93-7</f>
        <v>45409</v>
      </c>
      <c r="E93" s="29">
        <v>45416</v>
      </c>
      <c r="F93" s="29">
        <v>45423</v>
      </c>
      <c r="G93" s="29">
        <f>F93+3</f>
        <v>45426</v>
      </c>
      <c r="H93" s="32">
        <f>F93+4</f>
        <v>45427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203"/>
      <c r="G123" s="203"/>
      <c r="H123" s="203"/>
      <c r="I123" s="203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94"/>
      <c r="G125" s="194"/>
      <c r="H125" s="194"/>
      <c r="I125" s="194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94"/>
      <c r="G136" s="194"/>
      <c r="H136" s="194"/>
      <c r="I136" s="194"/>
      <c r="J136" s="7"/>
    </row>
    <row r="137" spans="2:10" ht="18" customHeight="1" x14ac:dyDescent="0.25">
      <c r="B137" s="6"/>
      <c r="C137" s="6"/>
      <c r="D137" s="6"/>
      <c r="E137" s="7"/>
      <c r="F137" s="194"/>
      <c r="G137" s="194"/>
      <c r="H137" s="194"/>
      <c r="I137" s="194"/>
      <c r="J137" s="7"/>
    </row>
    <row r="138" spans="2:10" ht="18" customHeight="1" x14ac:dyDescent="0.25">
      <c r="B138" s="6"/>
      <c r="C138" s="6"/>
      <c r="D138" s="6"/>
      <c r="E138" s="7"/>
      <c r="F138" s="202"/>
      <c r="G138" s="202"/>
      <c r="H138" s="202"/>
      <c r="I138" s="202"/>
      <c r="J138" s="7"/>
    </row>
    <row r="139" spans="2:10" ht="18" customHeight="1" x14ac:dyDescent="0.25">
      <c r="B139" s="6"/>
      <c r="C139" s="6"/>
      <c r="D139" s="6"/>
      <c r="E139" s="7"/>
      <c r="F139" s="202"/>
      <c r="G139" s="202"/>
      <c r="H139" s="202"/>
      <c r="I139" s="202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57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  <mergeCell ref="B22:G22"/>
    <mergeCell ref="B23:B24"/>
    <mergeCell ref="C23:C24"/>
    <mergeCell ref="E23:E24"/>
    <mergeCell ref="F23:F24"/>
    <mergeCell ref="G23:G24"/>
    <mergeCell ref="B29:H29"/>
    <mergeCell ref="B31:B32"/>
    <mergeCell ref="C31:C32"/>
    <mergeCell ref="E31:E32"/>
    <mergeCell ref="F31:F32"/>
    <mergeCell ref="G31:G32"/>
    <mergeCell ref="I31:I32"/>
    <mergeCell ref="H31:H32"/>
    <mergeCell ref="B39:B40"/>
    <mergeCell ref="C39:C40"/>
    <mergeCell ref="E39:E40"/>
    <mergeCell ref="F39:F40"/>
    <mergeCell ref="G39:G40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43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ht="33" customHeight="1" thickBot="1" x14ac:dyDescent="0.5">
      <c r="B9" s="208" t="s">
        <v>2</v>
      </c>
      <c r="C9" s="208"/>
      <c r="D9" s="208"/>
      <c r="E9" s="208"/>
      <c r="F9" s="208"/>
      <c r="G9" s="208"/>
      <c r="H9" s="11"/>
      <c r="I9" s="8"/>
      <c r="J9" s="8"/>
    </row>
    <row r="10" spans="1:10" ht="12.75" customHeight="1" x14ac:dyDescent="0.25">
      <c r="B10" s="182" t="s">
        <v>3</v>
      </c>
      <c r="C10" s="184" t="s">
        <v>4</v>
      </c>
      <c r="D10" s="176" t="s">
        <v>37</v>
      </c>
      <c r="E10" s="176" t="s">
        <v>44</v>
      </c>
      <c r="F10" s="176" t="s">
        <v>7</v>
      </c>
      <c r="G10" s="179" t="s">
        <v>75</v>
      </c>
      <c r="H10" s="179" t="s">
        <v>81</v>
      </c>
      <c r="I10" s="175"/>
      <c r="J10" s="9"/>
    </row>
    <row r="11" spans="1:10" ht="25.5" customHeight="1" thickBot="1" x14ac:dyDescent="0.3">
      <c r="B11" s="183"/>
      <c r="C11" s="185"/>
      <c r="D11" s="177"/>
      <c r="E11" s="177"/>
      <c r="F11" s="177"/>
      <c r="G11" s="180"/>
      <c r="H11" s="180"/>
      <c r="I11" s="222"/>
      <c r="J11" s="10"/>
    </row>
    <row r="12" spans="1:10" s="14" customFormat="1" ht="19.5" customHeight="1" x14ac:dyDescent="0.3">
      <c r="A12" s="75"/>
      <c r="B12" s="15" t="s">
        <v>69</v>
      </c>
      <c r="C12" s="89" t="s">
        <v>94</v>
      </c>
      <c r="D12" s="160">
        <v>45404.625</v>
      </c>
      <c r="E12" s="159">
        <v>45408.916666666664</v>
      </c>
      <c r="F12" s="159">
        <v>45423</v>
      </c>
      <c r="G12" s="150">
        <f>(E12+28)</f>
        <v>45436.916666666664</v>
      </c>
      <c r="H12" s="110">
        <f>(E12+30)</f>
        <v>45438.916666666664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95</v>
      </c>
      <c r="D13" s="160">
        <v>45415.625</v>
      </c>
      <c r="E13" s="160">
        <v>45421</v>
      </c>
      <c r="F13" s="160">
        <v>45434</v>
      </c>
      <c r="G13" s="109">
        <f>(E13+28)</f>
        <v>45449</v>
      </c>
      <c r="H13" s="110">
        <f t="shared" ref="H13:H17" si="0">(E13+30)</f>
        <v>45451</v>
      </c>
      <c r="I13" s="12"/>
      <c r="J13" s="13"/>
    </row>
    <row r="14" spans="1:10" s="14" customFormat="1" ht="19.5" customHeight="1" x14ac:dyDescent="0.3">
      <c r="A14" s="76"/>
      <c r="B14" s="15" t="s">
        <v>71</v>
      </c>
      <c r="C14" s="89" t="s">
        <v>105</v>
      </c>
      <c r="D14" s="160">
        <v>45422.625</v>
      </c>
      <c r="E14" s="160">
        <v>45428</v>
      </c>
      <c r="F14" s="160">
        <v>45441</v>
      </c>
      <c r="G14" s="109">
        <f t="shared" ref="G14:G17" si="1">(E14+28)</f>
        <v>45456</v>
      </c>
      <c r="H14" s="110">
        <f t="shared" si="0"/>
        <v>45458</v>
      </c>
      <c r="I14" s="12"/>
      <c r="J14" s="13"/>
    </row>
    <row r="15" spans="1:10" s="14" customFormat="1" ht="19.5" customHeight="1" x14ac:dyDescent="0.3">
      <c r="A15" s="75"/>
      <c r="B15" s="15" t="s">
        <v>72</v>
      </c>
      <c r="C15" s="89" t="s">
        <v>109</v>
      </c>
      <c r="D15" s="159">
        <v>45429.625</v>
      </c>
      <c r="E15" s="159">
        <v>45435</v>
      </c>
      <c r="F15" s="159">
        <v>45448</v>
      </c>
      <c r="G15" s="109">
        <f>(E15+28)</f>
        <v>45463</v>
      </c>
      <c r="H15" s="110">
        <f t="shared" si="0"/>
        <v>45465</v>
      </c>
      <c r="I15" s="12"/>
      <c r="J15" s="13"/>
    </row>
    <row r="16" spans="1:10" s="14" customFormat="1" ht="19.5" customHeight="1" x14ac:dyDescent="0.3">
      <c r="A16" s="75"/>
      <c r="B16" s="15" t="s">
        <v>68</v>
      </c>
      <c r="C16" s="89" t="s">
        <v>112</v>
      </c>
      <c r="D16" s="159">
        <v>45439.625</v>
      </c>
      <c r="E16" s="159">
        <v>45443</v>
      </c>
      <c r="F16" s="159">
        <v>45456</v>
      </c>
      <c r="G16" s="109">
        <f t="shared" si="1"/>
        <v>45471</v>
      </c>
      <c r="H16" s="110">
        <f t="shared" si="0"/>
        <v>45473</v>
      </c>
      <c r="I16" s="12"/>
      <c r="J16" s="13"/>
    </row>
    <row r="17" spans="1:10" s="14" customFormat="1" ht="19.5" customHeight="1" thickBot="1" x14ac:dyDescent="0.35">
      <c r="A17" s="75"/>
      <c r="B17" s="17" t="s">
        <v>67</v>
      </c>
      <c r="C17" s="18" t="s">
        <v>115</v>
      </c>
      <c r="D17" s="158">
        <v>45443.625</v>
      </c>
      <c r="E17" s="158">
        <v>45449</v>
      </c>
      <c r="F17" s="158">
        <v>45462</v>
      </c>
      <c r="G17" s="113">
        <f t="shared" si="1"/>
        <v>45477</v>
      </c>
      <c r="H17" s="114">
        <f t="shared" si="0"/>
        <v>45479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90" t="s">
        <v>39</v>
      </c>
      <c r="C19" s="190"/>
      <c r="D19" s="190"/>
      <c r="E19" s="190"/>
      <c r="F19" s="190"/>
      <c r="G19" s="11"/>
      <c r="H19" s="11"/>
      <c r="I19" s="11"/>
      <c r="J19" s="11"/>
    </row>
    <row r="20" spans="1:10" x14ac:dyDescent="0.2">
      <c r="B20" s="182" t="s">
        <v>3</v>
      </c>
      <c r="C20" s="184" t="s">
        <v>4</v>
      </c>
      <c r="D20" s="176" t="s">
        <v>37</v>
      </c>
      <c r="E20" s="176" t="s">
        <v>44</v>
      </c>
      <c r="F20" s="171" t="s">
        <v>15</v>
      </c>
      <c r="G20" s="171" t="s">
        <v>9</v>
      </c>
      <c r="H20" s="11"/>
      <c r="I20" s="11"/>
      <c r="J20" s="11"/>
    </row>
    <row r="21" spans="1:10" ht="18.75" thickBot="1" x14ac:dyDescent="0.25">
      <c r="B21" s="183"/>
      <c r="C21" s="185"/>
      <c r="D21" s="177"/>
      <c r="E21" s="177"/>
      <c r="F21" s="172"/>
      <c r="G21" s="172"/>
      <c r="H21" s="11"/>
      <c r="I21" s="11"/>
      <c r="J21" s="11"/>
    </row>
    <row r="22" spans="1:10" ht="19.5" customHeight="1" x14ac:dyDescent="0.3">
      <c r="B22" s="26" t="str">
        <f>B29</f>
        <v>OOCL YOKOHAMA</v>
      </c>
      <c r="C22" s="155" t="str">
        <f>C29</f>
        <v>190N</v>
      </c>
      <c r="D22" s="34">
        <f>D29</f>
        <v>45392.625</v>
      </c>
      <c r="E22" s="34">
        <f>E29</f>
        <v>45397.625</v>
      </c>
      <c r="F22" s="34">
        <f>F29</f>
        <v>45408.520833333336</v>
      </c>
      <c r="G22" s="69">
        <f>F22+10</f>
        <v>45418.520833333336</v>
      </c>
      <c r="H22" s="11"/>
      <c r="I22" s="11"/>
      <c r="J22" s="11"/>
    </row>
    <row r="23" spans="1:10" ht="19.5" customHeight="1" x14ac:dyDescent="0.3">
      <c r="B23" s="26" t="str">
        <f>B30</f>
        <v>KOTA LARIS</v>
      </c>
      <c r="C23" s="155" t="str">
        <f t="shared" ref="B23:F24" si="2">C30</f>
        <v>078N</v>
      </c>
      <c r="D23" s="34">
        <f t="shared" si="2"/>
        <v>45400.625</v>
      </c>
      <c r="E23" s="34">
        <f t="shared" si="2"/>
        <v>45405.958333333336</v>
      </c>
      <c r="F23" s="34">
        <f t="shared" si="2"/>
        <v>45415</v>
      </c>
      <c r="G23" s="31">
        <f>F23+10</f>
        <v>45425</v>
      </c>
      <c r="H23" s="11"/>
      <c r="I23" s="11"/>
      <c r="J23" s="11"/>
    </row>
    <row r="24" spans="1:10" ht="19.5" customHeight="1" thickBot="1" x14ac:dyDescent="0.35">
      <c r="B24" s="27" t="str">
        <f t="shared" si="2"/>
        <v>OOCL HOUSTON</v>
      </c>
      <c r="C24" s="156" t="str">
        <f t="shared" si="2"/>
        <v>197N</v>
      </c>
      <c r="D24" s="29">
        <f t="shared" si="2"/>
        <v>45407.625</v>
      </c>
      <c r="E24" s="29">
        <f t="shared" si="2"/>
        <v>45412</v>
      </c>
      <c r="F24" s="29">
        <f t="shared" si="2"/>
        <v>45422</v>
      </c>
      <c r="G24" s="32">
        <f>F24+10</f>
        <v>45432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08" t="s">
        <v>14</v>
      </c>
      <c r="C26" s="208"/>
      <c r="D26" s="208"/>
      <c r="E26" s="208"/>
      <c r="F26" s="208"/>
      <c r="G26" s="208"/>
      <c r="H26" s="208"/>
      <c r="I26" s="208"/>
      <c r="J26" s="11"/>
    </row>
    <row r="27" spans="1:10" ht="12.75" customHeight="1" thickBot="1" x14ac:dyDescent="0.3">
      <c r="B27" s="182" t="s">
        <v>3</v>
      </c>
      <c r="C27" s="184" t="s">
        <v>4</v>
      </c>
      <c r="D27" s="176" t="s">
        <v>37</v>
      </c>
      <c r="E27" s="176" t="s">
        <v>44</v>
      </c>
      <c r="F27" s="176" t="s">
        <v>15</v>
      </c>
      <c r="G27" s="176" t="s">
        <v>60</v>
      </c>
      <c r="H27" s="176" t="s">
        <v>40</v>
      </c>
      <c r="I27" s="204" t="s">
        <v>17</v>
      </c>
      <c r="J27" s="206" t="s">
        <v>18</v>
      </c>
    </row>
    <row r="28" spans="1:10" ht="25.5" customHeight="1" thickBot="1" x14ac:dyDescent="0.3">
      <c r="B28" s="183"/>
      <c r="C28" s="185"/>
      <c r="D28" s="177"/>
      <c r="E28" s="177"/>
      <c r="F28" s="177"/>
      <c r="G28" s="220"/>
      <c r="H28" s="220"/>
      <c r="I28" s="205"/>
      <c r="J28" s="207"/>
    </row>
    <row r="29" spans="1:10" ht="19.5" customHeight="1" x14ac:dyDescent="0.3">
      <c r="B29" s="26" t="s">
        <v>42</v>
      </c>
      <c r="C29" s="89" t="s">
        <v>124</v>
      </c>
      <c r="D29" s="34">
        <v>45392.625</v>
      </c>
      <c r="E29" s="34">
        <v>45397.625</v>
      </c>
      <c r="F29" s="34">
        <v>45408.520833333336</v>
      </c>
      <c r="G29" s="68">
        <f>E29+22</f>
        <v>45419.625</v>
      </c>
      <c r="H29" s="68">
        <f>E29+27</f>
        <v>45424.625</v>
      </c>
      <c r="I29" s="68">
        <f>E29+25</f>
        <v>45422.625</v>
      </c>
      <c r="J29" s="69">
        <f>E29+28</f>
        <v>45425.625</v>
      </c>
    </row>
    <row r="30" spans="1:10" ht="19.5" customHeight="1" x14ac:dyDescent="0.3">
      <c r="B30" s="26" t="s">
        <v>55</v>
      </c>
      <c r="C30" s="89" t="s">
        <v>101</v>
      </c>
      <c r="D30" s="34">
        <v>45400.625</v>
      </c>
      <c r="E30" s="34">
        <v>45405.958333333336</v>
      </c>
      <c r="F30" s="34">
        <v>45415</v>
      </c>
      <c r="G30" s="34">
        <f t="shared" ref="G30:G34" si="3">E30+22</f>
        <v>45427.958333333336</v>
      </c>
      <c r="H30" s="34">
        <f t="shared" ref="H30:H34" si="4">E30+27</f>
        <v>45432.958333333336</v>
      </c>
      <c r="I30" s="34">
        <f t="shared" ref="I30:I34" si="5">E30+25</f>
        <v>45430.958333333336</v>
      </c>
      <c r="J30" s="31">
        <f t="shared" ref="J30:J34" si="6">E30+28</f>
        <v>45433.958333333336</v>
      </c>
    </row>
    <row r="31" spans="1:10" ht="19.5" customHeight="1" x14ac:dyDescent="0.3">
      <c r="B31" s="26" t="s">
        <v>58</v>
      </c>
      <c r="C31" s="89" t="s">
        <v>102</v>
      </c>
      <c r="D31" s="34">
        <v>45407.625</v>
      </c>
      <c r="E31" s="34">
        <v>45412</v>
      </c>
      <c r="F31" s="34">
        <v>45422</v>
      </c>
      <c r="G31" s="34">
        <f t="shared" si="3"/>
        <v>45434</v>
      </c>
      <c r="H31" s="34">
        <f t="shared" si="4"/>
        <v>45439</v>
      </c>
      <c r="I31" s="34">
        <f t="shared" si="5"/>
        <v>45437</v>
      </c>
      <c r="J31" s="31">
        <f t="shared" si="6"/>
        <v>45440</v>
      </c>
    </row>
    <row r="32" spans="1:10" ht="19.5" customHeight="1" x14ac:dyDescent="0.3">
      <c r="A32" s="10"/>
      <c r="B32" s="26" t="s">
        <v>64</v>
      </c>
      <c r="C32" s="89" t="s">
        <v>90</v>
      </c>
      <c r="D32" s="34">
        <v>45413.625</v>
      </c>
      <c r="E32" s="34">
        <v>45417</v>
      </c>
      <c r="F32" s="34">
        <v>45429</v>
      </c>
      <c r="G32" s="34">
        <f t="shared" si="3"/>
        <v>45439</v>
      </c>
      <c r="H32" s="34">
        <f t="shared" si="4"/>
        <v>45444</v>
      </c>
      <c r="I32" s="34">
        <f t="shared" si="5"/>
        <v>45442</v>
      </c>
      <c r="J32" s="31">
        <f t="shared" si="6"/>
        <v>45445</v>
      </c>
    </row>
    <row r="33" spans="1:11" ht="19.5" customHeight="1" x14ac:dyDescent="0.3">
      <c r="A33" s="10"/>
      <c r="B33" s="26" t="s">
        <v>42</v>
      </c>
      <c r="C33" s="89" t="s">
        <v>99</v>
      </c>
      <c r="D33" s="34">
        <v>45427.625</v>
      </c>
      <c r="E33" s="34">
        <v>45431</v>
      </c>
      <c r="F33" s="34">
        <v>45443</v>
      </c>
      <c r="G33" s="34">
        <f t="shared" si="3"/>
        <v>45453</v>
      </c>
      <c r="H33" s="34">
        <f t="shared" si="4"/>
        <v>45458</v>
      </c>
      <c r="I33" s="34">
        <f t="shared" si="5"/>
        <v>45456</v>
      </c>
      <c r="J33" s="31">
        <f t="shared" si="6"/>
        <v>45459</v>
      </c>
    </row>
    <row r="34" spans="1:11" ht="19.5" customHeight="1" thickBot="1" x14ac:dyDescent="0.35">
      <c r="B34" s="27" t="s">
        <v>55</v>
      </c>
      <c r="C34" s="18" t="s">
        <v>83</v>
      </c>
      <c r="D34" s="29">
        <v>45434.625</v>
      </c>
      <c r="E34" s="29">
        <v>45438</v>
      </c>
      <c r="F34" s="29">
        <v>45450</v>
      </c>
      <c r="G34" s="29">
        <f t="shared" si="3"/>
        <v>45460</v>
      </c>
      <c r="H34" s="29">
        <f t="shared" si="4"/>
        <v>45465</v>
      </c>
      <c r="I34" s="29">
        <f t="shared" si="5"/>
        <v>45463</v>
      </c>
      <c r="J34" s="32">
        <f t="shared" si="6"/>
        <v>45466</v>
      </c>
    </row>
    <row r="35" spans="1:11" ht="18.75" x14ac:dyDescent="0.3">
      <c r="B35" s="193"/>
      <c r="C35" s="221"/>
      <c r="D35" s="175"/>
      <c r="E35" s="175"/>
      <c r="F35" s="175"/>
      <c r="G35" s="25"/>
      <c r="H35" s="8"/>
      <c r="I35" s="11"/>
      <c r="J35" s="8"/>
    </row>
    <row r="36" spans="1:11" ht="18.75" x14ac:dyDescent="0.3">
      <c r="B36" s="193"/>
      <c r="C36" s="193"/>
      <c r="D36" s="222"/>
      <c r="E36" s="222"/>
      <c r="F36" s="222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90" t="s">
        <v>82</v>
      </c>
      <c r="C47" s="190"/>
      <c r="D47" s="190"/>
      <c r="E47" s="190"/>
      <c r="F47" s="190"/>
      <c r="G47" s="190"/>
      <c r="H47" s="190"/>
      <c r="I47" s="190"/>
      <c r="J47" s="8"/>
      <c r="K47" s="10"/>
    </row>
    <row r="48" spans="1:11" ht="18" customHeight="1" thickBot="1" x14ac:dyDescent="0.3">
      <c r="B48" s="182" t="s">
        <v>3</v>
      </c>
      <c r="C48" s="184" t="s">
        <v>4</v>
      </c>
      <c r="D48" s="176" t="s">
        <v>37</v>
      </c>
      <c r="E48" s="176" t="s">
        <v>44</v>
      </c>
      <c r="F48" s="176" t="s">
        <v>15</v>
      </c>
      <c r="G48" s="176" t="s">
        <v>19</v>
      </c>
      <c r="H48" s="171" t="s">
        <v>76</v>
      </c>
      <c r="I48" s="171" t="s">
        <v>77</v>
      </c>
      <c r="J48" s="8"/>
      <c r="K48" s="10"/>
    </row>
    <row r="49" spans="1:11" ht="18" customHeight="1" thickBot="1" x14ac:dyDescent="0.3">
      <c r="B49" s="183"/>
      <c r="C49" s="185"/>
      <c r="D49" s="177"/>
      <c r="E49" s="177"/>
      <c r="F49" s="177"/>
      <c r="G49" s="220"/>
      <c r="H49" s="172"/>
      <c r="I49" s="172"/>
      <c r="J49" s="8"/>
      <c r="K49" s="10"/>
    </row>
    <row r="50" spans="1:11" ht="19.5" customHeight="1" x14ac:dyDescent="0.3">
      <c r="B50" s="26" t="s">
        <v>55</v>
      </c>
      <c r="C50" s="89" t="s">
        <v>101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58</v>
      </c>
      <c r="C51" s="89" t="s">
        <v>102</v>
      </c>
      <c r="D51" s="34">
        <v>45407.625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64</v>
      </c>
      <c r="C52" s="89" t="s">
        <v>90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42</v>
      </c>
      <c r="C53" s="89" t="s">
        <v>99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55</v>
      </c>
      <c r="C54" s="89" t="s">
        <v>83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58</v>
      </c>
      <c r="C55" s="18" t="s">
        <v>117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08" t="s">
        <v>20</v>
      </c>
      <c r="C56" s="208"/>
      <c r="D56" s="208"/>
      <c r="E56" s="208"/>
      <c r="F56" s="208"/>
      <c r="G56" s="208"/>
      <c r="H56" s="208"/>
      <c r="I56" s="208"/>
      <c r="J56" s="8"/>
    </row>
    <row r="57" spans="1:11" ht="18" customHeight="1" x14ac:dyDescent="0.25">
      <c r="B57" s="182" t="s">
        <v>3</v>
      </c>
      <c r="C57" s="184" t="s">
        <v>4</v>
      </c>
      <c r="D57" s="176" t="s">
        <v>37</v>
      </c>
      <c r="E57" s="176" t="s">
        <v>44</v>
      </c>
      <c r="F57" s="176" t="s">
        <v>15</v>
      </c>
      <c r="G57" s="195" t="s">
        <v>21</v>
      </c>
      <c r="H57" s="171" t="s">
        <v>22</v>
      </c>
      <c r="I57" s="171" t="s">
        <v>23</v>
      </c>
      <c r="J57" s="8"/>
    </row>
    <row r="58" spans="1:11" ht="18" customHeight="1" thickBot="1" x14ac:dyDescent="0.3">
      <c r="B58" s="183"/>
      <c r="C58" s="185"/>
      <c r="D58" s="177"/>
      <c r="E58" s="177"/>
      <c r="F58" s="177"/>
      <c r="G58" s="224"/>
      <c r="H58" s="223"/>
      <c r="I58" s="223"/>
      <c r="J58" s="8"/>
    </row>
    <row r="59" spans="1:11" ht="19.5" customHeight="1" x14ac:dyDescent="0.3">
      <c r="B59" s="26" t="s">
        <v>55</v>
      </c>
      <c r="C59" s="89" t="s">
        <v>101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58</v>
      </c>
      <c r="C60" s="89" t="s">
        <v>102</v>
      </c>
      <c r="D60" s="34">
        <v>45407.625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64</v>
      </c>
      <c r="C61" s="89" t="s">
        <v>90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42</v>
      </c>
      <c r="C62" s="89" t="s">
        <v>99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55</v>
      </c>
      <c r="C63" s="89" t="s">
        <v>83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97" t="s">
        <v>24</v>
      </c>
      <c r="C64" s="197"/>
      <c r="D64" s="197"/>
      <c r="E64" s="197"/>
      <c r="F64" s="197"/>
      <c r="G64" s="197"/>
      <c r="H64" s="197"/>
      <c r="I64" s="197"/>
      <c r="J64" s="8"/>
    </row>
    <row r="65" spans="2:10" ht="20.25" customHeight="1" x14ac:dyDescent="0.25">
      <c r="B65" s="182" t="s">
        <v>3</v>
      </c>
      <c r="C65" s="184" t="s">
        <v>4</v>
      </c>
      <c r="D65" s="176" t="s">
        <v>37</v>
      </c>
      <c r="E65" s="176" t="s">
        <v>44</v>
      </c>
      <c r="F65" s="176" t="s">
        <v>15</v>
      </c>
      <c r="G65" s="171" t="s">
        <v>25</v>
      </c>
      <c r="H65" s="171" t="s">
        <v>26</v>
      </c>
      <c r="I65" s="198" t="s">
        <v>78</v>
      </c>
      <c r="J65" s="8"/>
    </row>
    <row r="66" spans="2:10" ht="20.25" customHeight="1" thickBot="1" x14ac:dyDescent="0.3">
      <c r="B66" s="183"/>
      <c r="C66" s="185"/>
      <c r="D66" s="177"/>
      <c r="E66" s="177"/>
      <c r="F66" s="177"/>
      <c r="G66" s="172"/>
      <c r="H66" s="172"/>
      <c r="I66" s="199"/>
      <c r="J66" s="8"/>
    </row>
    <row r="67" spans="2:10" ht="19.5" customHeight="1" x14ac:dyDescent="0.3">
      <c r="B67" s="26" t="s">
        <v>55</v>
      </c>
      <c r="C67" s="89" t="s">
        <v>101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58</v>
      </c>
      <c r="C68" s="89" t="s">
        <v>102</v>
      </c>
      <c r="D68" s="34">
        <v>45407.625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64</v>
      </c>
      <c r="C69" s="89" t="s">
        <v>90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42</v>
      </c>
      <c r="C70" s="18" t="s">
        <v>99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08" t="s">
        <v>27</v>
      </c>
      <c r="C83" s="208"/>
      <c r="D83" s="208"/>
      <c r="E83" s="208"/>
      <c r="F83" s="208"/>
      <c r="G83" s="208"/>
      <c r="H83" s="208"/>
      <c r="I83" s="11"/>
      <c r="J83" s="11"/>
    </row>
    <row r="84" spans="2:10" ht="12.75" customHeight="1" x14ac:dyDescent="0.25">
      <c r="B84" s="182" t="s">
        <v>3</v>
      </c>
      <c r="C84" s="184" t="s">
        <v>4</v>
      </c>
      <c r="D84" s="176" t="s">
        <v>37</v>
      </c>
      <c r="E84" s="176" t="s">
        <v>44</v>
      </c>
      <c r="F84" s="171" t="s">
        <v>28</v>
      </c>
      <c r="G84" s="175"/>
      <c r="H84" s="175"/>
      <c r="I84" s="8"/>
      <c r="J84" s="8"/>
    </row>
    <row r="85" spans="2:10" ht="25.5" customHeight="1" thickBot="1" x14ac:dyDescent="0.3">
      <c r="B85" s="183"/>
      <c r="C85" s="185"/>
      <c r="D85" s="177"/>
      <c r="E85" s="177"/>
      <c r="F85" s="172"/>
      <c r="G85" s="222"/>
      <c r="H85" s="222"/>
      <c r="I85" s="8"/>
      <c r="J85" s="8"/>
    </row>
    <row r="86" spans="2:10" ht="20.25" customHeight="1" x14ac:dyDescent="0.3">
      <c r="B86" s="104" t="s">
        <v>122</v>
      </c>
      <c r="C86" s="148" t="s">
        <v>123</v>
      </c>
      <c r="D86" s="68">
        <f>E86-6</f>
        <v>45405</v>
      </c>
      <c r="E86" s="68">
        <v>45411</v>
      </c>
      <c r="F86" s="69">
        <v>45423</v>
      </c>
      <c r="G86" s="30"/>
      <c r="H86" s="35"/>
      <c r="I86" s="8"/>
      <c r="J86" s="8"/>
    </row>
    <row r="87" spans="2:10" ht="20.25" customHeight="1" thickBot="1" x14ac:dyDescent="0.35">
      <c r="B87" s="27" t="s">
        <v>66</v>
      </c>
      <c r="C87" s="65" t="s">
        <v>123</v>
      </c>
      <c r="D87" s="29">
        <v>45405</v>
      </c>
      <c r="E87" s="29">
        <v>45417</v>
      </c>
      <c r="F87" s="32">
        <v>45430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202"/>
      <c r="F105" s="202"/>
      <c r="G105" s="202"/>
      <c r="H105" s="202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57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I27:I28"/>
    <mergeCell ref="D48:D49"/>
    <mergeCell ref="E48:E49"/>
    <mergeCell ref="F48:F49"/>
    <mergeCell ref="G48:G49"/>
    <mergeCell ref="B47:I47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/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78" t="s">
        <v>47</v>
      </c>
      <c r="B6" s="178"/>
      <c r="C6" s="178"/>
      <c r="D6" s="178"/>
      <c r="E6" s="178"/>
      <c r="F6" s="178"/>
      <c r="G6" s="178"/>
      <c r="H6" s="178"/>
      <c r="I6" s="178"/>
    </row>
    <row r="7" spans="1:11" s="21" customFormat="1" ht="44.25" customHeight="1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1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1" x14ac:dyDescent="0.2">
      <c r="B9" s="181"/>
      <c r="C9" s="181"/>
      <c r="D9" s="181"/>
      <c r="E9" s="181"/>
      <c r="F9" s="181"/>
      <c r="G9" s="181"/>
      <c r="H9" s="24"/>
      <c r="I9" s="11"/>
      <c r="J9" s="8"/>
    </row>
    <row r="10" spans="1:11" ht="31.5" thickBot="1" x14ac:dyDescent="0.5">
      <c r="B10" s="208" t="s">
        <v>14</v>
      </c>
      <c r="C10" s="208"/>
      <c r="D10" s="208"/>
      <c r="E10" s="208"/>
      <c r="F10" s="208"/>
      <c r="G10" s="208"/>
      <c r="H10" s="208"/>
      <c r="I10" s="208"/>
      <c r="J10" s="8"/>
    </row>
    <row r="11" spans="1:11" ht="12.75" customHeight="1" thickBot="1" x14ac:dyDescent="0.3">
      <c r="B11" s="214" t="s">
        <v>3</v>
      </c>
      <c r="C11" s="238" t="s">
        <v>4</v>
      </c>
      <c r="D11" s="176" t="s">
        <v>37</v>
      </c>
      <c r="E11" s="176" t="s">
        <v>48</v>
      </c>
      <c r="F11" s="171" t="s">
        <v>15</v>
      </c>
      <c r="G11" s="204" t="s">
        <v>60</v>
      </c>
      <c r="H11" s="176" t="s">
        <v>40</v>
      </c>
      <c r="I11" s="176" t="s">
        <v>17</v>
      </c>
      <c r="J11" s="206" t="s">
        <v>18</v>
      </c>
      <c r="K11" s="8"/>
    </row>
    <row r="12" spans="1:11" ht="25.5" customHeight="1" thickBot="1" x14ac:dyDescent="0.3">
      <c r="B12" s="214"/>
      <c r="C12" s="239"/>
      <c r="D12" s="213"/>
      <c r="E12" s="213"/>
      <c r="F12" s="240"/>
      <c r="G12" s="205"/>
      <c r="H12" s="176"/>
      <c r="I12" s="176"/>
      <c r="J12" s="206"/>
      <c r="K12" s="8"/>
    </row>
    <row r="13" spans="1:11" ht="18.75" x14ac:dyDescent="0.3">
      <c r="B13" s="166" t="s">
        <v>56</v>
      </c>
      <c r="C13" s="115" t="s">
        <v>87</v>
      </c>
      <c r="D13" s="90">
        <v>45399.625</v>
      </c>
      <c r="E13" s="168">
        <v>45405.583333333336</v>
      </c>
      <c r="F13" s="168">
        <v>45415</v>
      </c>
      <c r="G13" s="68">
        <f>E13+22</f>
        <v>45427.583333333336</v>
      </c>
      <c r="H13" s="34">
        <f>E13+25</f>
        <v>45430.583333333336</v>
      </c>
      <c r="I13" s="34">
        <f>E13+26</f>
        <v>45431.583333333336</v>
      </c>
      <c r="J13" s="31">
        <f>E13+28</f>
        <v>45433.583333333336</v>
      </c>
      <c r="K13" s="8"/>
    </row>
    <row r="14" spans="1:11" ht="18.75" x14ac:dyDescent="0.3">
      <c r="B14" s="166" t="s">
        <v>65</v>
      </c>
      <c r="C14" s="115" t="s">
        <v>93</v>
      </c>
      <c r="D14" s="90">
        <v>45414.625</v>
      </c>
      <c r="E14" s="168">
        <v>45421</v>
      </c>
      <c r="F14" s="168">
        <v>45431</v>
      </c>
      <c r="G14" s="34">
        <f t="shared" ref="G14:G16" si="0">E14+22</f>
        <v>45443</v>
      </c>
      <c r="H14" s="34">
        <f>E14+25</f>
        <v>45446</v>
      </c>
      <c r="I14" s="34">
        <f>E14+26</f>
        <v>45447</v>
      </c>
      <c r="J14" s="31">
        <f>E14+28</f>
        <v>45449</v>
      </c>
      <c r="K14" s="8"/>
    </row>
    <row r="15" spans="1:11" ht="18.75" x14ac:dyDescent="0.3">
      <c r="B15" s="166" t="s">
        <v>63</v>
      </c>
      <c r="C15" s="115" t="s">
        <v>99</v>
      </c>
      <c r="D15" s="90">
        <v>45421.625</v>
      </c>
      <c r="E15" s="168">
        <v>45427</v>
      </c>
      <c r="F15" s="168">
        <v>45438</v>
      </c>
      <c r="G15" s="34">
        <f t="shared" si="0"/>
        <v>45449</v>
      </c>
      <c r="H15" s="34">
        <f t="shared" ref="H15" si="1">E15+25</f>
        <v>45452</v>
      </c>
      <c r="I15" s="34">
        <f t="shared" ref="I15:I16" si="2">E15+26</f>
        <v>45453</v>
      </c>
      <c r="J15" s="31">
        <f t="shared" ref="J15:J16" si="3">E15+28</f>
        <v>45455</v>
      </c>
      <c r="K15" s="8"/>
    </row>
    <row r="16" spans="1:11" ht="19.5" thickBot="1" x14ac:dyDescent="0.35">
      <c r="B16" s="165" t="s">
        <v>59</v>
      </c>
      <c r="C16" s="64" t="s">
        <v>91</v>
      </c>
      <c r="D16" s="19">
        <v>45428.625</v>
      </c>
      <c r="E16" s="167">
        <v>45434</v>
      </c>
      <c r="F16" s="167">
        <v>45445</v>
      </c>
      <c r="G16" s="29">
        <f t="shared" si="0"/>
        <v>45456</v>
      </c>
      <c r="H16" s="29">
        <f>E16+25</f>
        <v>45459</v>
      </c>
      <c r="I16" s="29">
        <f t="shared" si="2"/>
        <v>45460</v>
      </c>
      <c r="J16" s="32">
        <f t="shared" si="3"/>
        <v>45462</v>
      </c>
      <c r="K16" s="8"/>
    </row>
    <row r="17" spans="1:11" ht="18" customHeight="1" x14ac:dyDescent="0.3">
      <c r="B17" s="36"/>
      <c r="C17" s="169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90" t="s">
        <v>82</v>
      </c>
      <c r="C18" s="190"/>
      <c r="D18" s="190"/>
      <c r="E18" s="190"/>
      <c r="F18" s="190"/>
      <c r="G18" s="190"/>
      <c r="H18" s="190"/>
      <c r="I18" s="190"/>
      <c r="J18" s="8"/>
      <c r="K18" s="10"/>
    </row>
    <row r="19" spans="1:11" ht="18" customHeight="1" thickBot="1" x14ac:dyDescent="0.3">
      <c r="B19" s="182" t="s">
        <v>3</v>
      </c>
      <c r="C19" s="231" t="s">
        <v>4</v>
      </c>
      <c r="D19" s="233" t="s">
        <v>37</v>
      </c>
      <c r="E19" s="176" t="s">
        <v>48</v>
      </c>
      <c r="F19" s="171" t="s">
        <v>15</v>
      </c>
      <c r="G19" s="204" t="s">
        <v>19</v>
      </c>
      <c r="H19" s="171" t="s">
        <v>76</v>
      </c>
      <c r="I19" s="171" t="s">
        <v>77</v>
      </c>
      <c r="J19" s="8"/>
      <c r="K19" s="10"/>
    </row>
    <row r="20" spans="1:11" ht="18" customHeight="1" thickBot="1" x14ac:dyDescent="0.3">
      <c r="B20" s="230"/>
      <c r="C20" s="232"/>
      <c r="D20" s="234"/>
      <c r="E20" s="177"/>
      <c r="F20" s="172"/>
      <c r="G20" s="205"/>
      <c r="H20" s="172"/>
      <c r="I20" s="172"/>
      <c r="J20" s="8"/>
      <c r="K20" s="10"/>
    </row>
    <row r="21" spans="1:11" ht="20.25" customHeight="1" x14ac:dyDescent="0.3">
      <c r="B21" s="117" t="str">
        <f t="shared" ref="B21:C24" si="4">B13</f>
        <v>OOCL ITALY</v>
      </c>
      <c r="C21" s="84" t="str">
        <f t="shared" si="4"/>
        <v>135N</v>
      </c>
      <c r="D21" s="90">
        <f t="shared" ref="D21:F24" si="5">D13</f>
        <v>45399.625</v>
      </c>
      <c r="E21" s="116">
        <f t="shared" si="5"/>
        <v>45405.583333333336</v>
      </c>
      <c r="F21" s="116">
        <f t="shared" si="5"/>
        <v>45415</v>
      </c>
      <c r="G21" s="68">
        <f>E21+31</f>
        <v>45436.583333333336</v>
      </c>
      <c r="H21" s="68">
        <f>E21+28</f>
        <v>45433.583333333336</v>
      </c>
      <c r="I21" s="31">
        <f>F21+28</f>
        <v>45443</v>
      </c>
      <c r="J21" s="8"/>
      <c r="K21" s="10"/>
    </row>
    <row r="22" spans="1:11" ht="20.25" customHeight="1" x14ac:dyDescent="0.3">
      <c r="B22" s="78" t="str">
        <f t="shared" si="4"/>
        <v>KOTA LAMBAI</v>
      </c>
      <c r="C22" s="149" t="str">
        <f t="shared" si="4"/>
        <v>167N</v>
      </c>
      <c r="D22" s="90">
        <f t="shared" si="5"/>
        <v>45414.625</v>
      </c>
      <c r="E22" s="139">
        <f t="shared" si="5"/>
        <v>45421</v>
      </c>
      <c r="F22" s="139">
        <f t="shared" si="5"/>
        <v>45431</v>
      </c>
      <c r="G22" s="34">
        <f>E22+31</f>
        <v>45452</v>
      </c>
      <c r="H22" s="34">
        <f t="shared" ref="H22:I24" si="6">E22+28</f>
        <v>45449</v>
      </c>
      <c r="I22" s="31">
        <f>F22+28</f>
        <v>45459</v>
      </c>
      <c r="J22" s="8"/>
      <c r="K22" s="10"/>
    </row>
    <row r="23" spans="1:11" ht="20.25" customHeight="1" x14ac:dyDescent="0.3">
      <c r="B23" s="131" t="str">
        <f t="shared" si="4"/>
        <v>COSCO ROTTERDAM</v>
      </c>
      <c r="C23" s="115" t="str">
        <f t="shared" si="4"/>
        <v>191N</v>
      </c>
      <c r="D23" s="90">
        <f t="shared" si="5"/>
        <v>45421.625</v>
      </c>
      <c r="E23" s="139">
        <f t="shared" si="5"/>
        <v>45427</v>
      </c>
      <c r="F23" s="139">
        <f t="shared" si="5"/>
        <v>45438</v>
      </c>
      <c r="G23" s="34">
        <f t="shared" ref="G23" si="7">E23+31</f>
        <v>45458</v>
      </c>
      <c r="H23" s="34">
        <f t="shared" si="6"/>
        <v>45455</v>
      </c>
      <c r="I23" s="31">
        <f t="shared" si="6"/>
        <v>45466</v>
      </c>
      <c r="J23" s="8"/>
      <c r="K23" s="10"/>
    </row>
    <row r="24" spans="1:11" ht="20.25" customHeight="1" thickBot="1" x14ac:dyDescent="0.35">
      <c r="B24" s="79" t="str">
        <f t="shared" si="4"/>
        <v>OOCL CHICAGO</v>
      </c>
      <c r="C24" s="64" t="str">
        <f t="shared" si="4"/>
        <v>100N</v>
      </c>
      <c r="D24" s="19">
        <f t="shared" si="5"/>
        <v>45428.625</v>
      </c>
      <c r="E24" s="70">
        <f t="shared" si="5"/>
        <v>45434</v>
      </c>
      <c r="F24" s="70">
        <f t="shared" si="5"/>
        <v>45445</v>
      </c>
      <c r="G24" s="29">
        <f>E24+31</f>
        <v>45465</v>
      </c>
      <c r="H24" s="29">
        <f>E24+28</f>
        <v>45462</v>
      </c>
      <c r="I24" s="32">
        <f t="shared" si="6"/>
        <v>45473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90" t="s">
        <v>20</v>
      </c>
      <c r="C26" s="190"/>
      <c r="D26" s="190"/>
      <c r="E26" s="190"/>
      <c r="F26" s="190"/>
      <c r="G26" s="190"/>
      <c r="H26" s="190"/>
      <c r="I26" s="190"/>
      <c r="J26" s="8"/>
    </row>
    <row r="27" spans="1:11" ht="18" customHeight="1" x14ac:dyDescent="0.25">
      <c r="B27" s="182" t="s">
        <v>3</v>
      </c>
      <c r="C27" s="231" t="s">
        <v>4</v>
      </c>
      <c r="D27" s="233" t="s">
        <v>37</v>
      </c>
      <c r="E27" s="176" t="s">
        <v>48</v>
      </c>
      <c r="F27" s="171" t="s">
        <v>15</v>
      </c>
      <c r="G27" s="236" t="s">
        <v>21</v>
      </c>
      <c r="H27" s="171" t="s">
        <v>22</v>
      </c>
      <c r="I27" s="171" t="s">
        <v>23</v>
      </c>
      <c r="J27" s="8"/>
    </row>
    <row r="28" spans="1:11" ht="18" customHeight="1" thickBot="1" x14ac:dyDescent="0.3">
      <c r="B28" s="230"/>
      <c r="C28" s="232"/>
      <c r="D28" s="234"/>
      <c r="E28" s="177"/>
      <c r="F28" s="172"/>
      <c r="G28" s="237"/>
      <c r="H28" s="223"/>
      <c r="I28" s="223"/>
      <c r="J28" s="8"/>
    </row>
    <row r="29" spans="1:11" ht="20.25" customHeight="1" x14ac:dyDescent="0.3">
      <c r="B29" s="117" t="str">
        <f t="shared" ref="B29:C32" si="8">B13</f>
        <v>OOCL ITALY</v>
      </c>
      <c r="C29" s="84" t="str">
        <f t="shared" si="8"/>
        <v>135N</v>
      </c>
      <c r="D29" s="90">
        <f t="shared" ref="D29:F32" si="9">D21</f>
        <v>45399.625</v>
      </c>
      <c r="E29" s="116">
        <f t="shared" si="9"/>
        <v>45405.583333333336</v>
      </c>
      <c r="F29" s="116">
        <f t="shared" si="9"/>
        <v>45415</v>
      </c>
      <c r="G29" s="68">
        <f>E29+48</f>
        <v>45453.583333333336</v>
      </c>
      <c r="H29" s="68">
        <f>E29+48</f>
        <v>45453.583333333336</v>
      </c>
      <c r="I29" s="69">
        <f>E29+45</f>
        <v>45450.583333333336</v>
      </c>
      <c r="J29" s="8"/>
    </row>
    <row r="30" spans="1:11" ht="20.25" customHeight="1" x14ac:dyDescent="0.3">
      <c r="B30" s="78" t="str">
        <f t="shared" si="8"/>
        <v>KOTA LAMBAI</v>
      </c>
      <c r="C30" s="149" t="str">
        <f t="shared" si="8"/>
        <v>167N</v>
      </c>
      <c r="D30" s="90">
        <f t="shared" si="9"/>
        <v>45414.625</v>
      </c>
      <c r="E30" s="139">
        <f t="shared" si="9"/>
        <v>45421</v>
      </c>
      <c r="F30" s="139">
        <f t="shared" si="9"/>
        <v>45431</v>
      </c>
      <c r="G30" s="34">
        <f>E30+48</f>
        <v>45469</v>
      </c>
      <c r="H30" s="34">
        <f t="shared" ref="H30:H32" si="10">E30+48</f>
        <v>45469</v>
      </c>
      <c r="I30" s="31">
        <f t="shared" ref="I30:I32" si="11">E30+45</f>
        <v>45466</v>
      </c>
      <c r="J30" s="8"/>
    </row>
    <row r="31" spans="1:11" ht="20.25" customHeight="1" x14ac:dyDescent="0.3">
      <c r="B31" s="131" t="str">
        <f t="shared" si="8"/>
        <v>COSCO ROTTERDAM</v>
      </c>
      <c r="C31" s="115" t="str">
        <f t="shared" si="8"/>
        <v>191N</v>
      </c>
      <c r="D31" s="90">
        <f t="shared" si="9"/>
        <v>45421.625</v>
      </c>
      <c r="E31" s="139">
        <f t="shared" si="9"/>
        <v>45427</v>
      </c>
      <c r="F31" s="139">
        <f t="shared" si="9"/>
        <v>45438</v>
      </c>
      <c r="G31" s="34">
        <f t="shared" ref="G31:G32" si="12">E31+48</f>
        <v>45475</v>
      </c>
      <c r="H31" s="34">
        <f t="shared" si="10"/>
        <v>45475</v>
      </c>
      <c r="I31" s="31">
        <f t="shared" si="11"/>
        <v>45472</v>
      </c>
      <c r="J31" s="8"/>
    </row>
    <row r="32" spans="1:11" ht="20.25" customHeight="1" thickBot="1" x14ac:dyDescent="0.35">
      <c r="B32" s="79" t="str">
        <f t="shared" si="8"/>
        <v>OOCL CHICAGO</v>
      </c>
      <c r="C32" s="64" t="str">
        <f t="shared" si="8"/>
        <v>100N</v>
      </c>
      <c r="D32" s="19">
        <f t="shared" si="9"/>
        <v>45428.625</v>
      </c>
      <c r="E32" s="70">
        <f t="shared" si="9"/>
        <v>45434</v>
      </c>
      <c r="F32" s="70">
        <f t="shared" si="9"/>
        <v>45445</v>
      </c>
      <c r="G32" s="29">
        <f t="shared" si="12"/>
        <v>45482</v>
      </c>
      <c r="H32" s="29">
        <f t="shared" si="10"/>
        <v>45482</v>
      </c>
      <c r="I32" s="32">
        <f t="shared" si="11"/>
        <v>45479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90" t="s">
        <v>24</v>
      </c>
      <c r="C43" s="190"/>
      <c r="D43" s="190"/>
      <c r="E43" s="190"/>
      <c r="F43" s="190"/>
      <c r="G43" s="190"/>
      <c r="H43" s="190"/>
      <c r="I43" s="190"/>
      <c r="J43" s="8"/>
    </row>
    <row r="44" spans="1:10" ht="20.25" customHeight="1" x14ac:dyDescent="0.25">
      <c r="B44" s="182" t="s">
        <v>3</v>
      </c>
      <c r="C44" s="231" t="s">
        <v>4</v>
      </c>
      <c r="D44" s="233" t="s">
        <v>37</v>
      </c>
      <c r="E44" s="176" t="s">
        <v>48</v>
      </c>
      <c r="F44" s="171" t="s">
        <v>15</v>
      </c>
      <c r="G44" s="206" t="s">
        <v>25</v>
      </c>
      <c r="H44" s="171" t="s">
        <v>26</v>
      </c>
      <c r="I44" s="198" t="s">
        <v>78</v>
      </c>
      <c r="J44" s="8"/>
    </row>
    <row r="45" spans="1:10" ht="20.25" customHeight="1" thickBot="1" x14ac:dyDescent="0.3">
      <c r="B45" s="230"/>
      <c r="C45" s="232"/>
      <c r="D45" s="234"/>
      <c r="E45" s="177"/>
      <c r="F45" s="172"/>
      <c r="G45" s="235"/>
      <c r="H45" s="172"/>
      <c r="I45" s="199"/>
      <c r="J45" s="8"/>
    </row>
    <row r="46" spans="1:10" ht="20.25" customHeight="1" x14ac:dyDescent="0.3">
      <c r="B46" s="117" t="str">
        <f t="shared" ref="B46:F47" si="13">B13</f>
        <v>OOCL ITALY</v>
      </c>
      <c r="C46" s="84" t="str">
        <f t="shared" si="13"/>
        <v>135N</v>
      </c>
      <c r="D46" s="90">
        <f t="shared" si="13"/>
        <v>45399.625</v>
      </c>
      <c r="E46" s="116">
        <f t="shared" si="13"/>
        <v>45405.583333333336</v>
      </c>
      <c r="F46" s="116">
        <f t="shared" si="13"/>
        <v>45415</v>
      </c>
      <c r="G46" s="68">
        <f>E46+42</f>
        <v>45447.583333333336</v>
      </c>
      <c r="H46" s="68">
        <f>E46+51</f>
        <v>45456.583333333336</v>
      </c>
      <c r="I46" s="31">
        <f>E46+51</f>
        <v>45456.583333333336</v>
      </c>
      <c r="J46" s="8"/>
    </row>
    <row r="47" spans="1:10" ht="20.25" customHeight="1" x14ac:dyDescent="0.3">
      <c r="B47" s="78" t="str">
        <f t="shared" si="13"/>
        <v>KOTA LAMBAI</v>
      </c>
      <c r="C47" s="149" t="str">
        <f t="shared" si="13"/>
        <v>167N</v>
      </c>
      <c r="D47" s="90">
        <f t="shared" si="13"/>
        <v>45414.625</v>
      </c>
      <c r="E47" s="139">
        <f t="shared" si="13"/>
        <v>45421</v>
      </c>
      <c r="F47" s="139">
        <f t="shared" si="13"/>
        <v>45431</v>
      </c>
      <c r="G47" s="34">
        <f t="shared" ref="G47:G49" si="14">E47+42</f>
        <v>45463</v>
      </c>
      <c r="H47" s="34">
        <f t="shared" ref="H47:H49" si="15">E47+51</f>
        <v>45472</v>
      </c>
      <c r="I47" s="31">
        <f>E47+51</f>
        <v>45472</v>
      </c>
      <c r="J47" s="8"/>
    </row>
    <row r="48" spans="1:10" ht="20.25" customHeight="1" x14ac:dyDescent="0.3">
      <c r="B48" s="131" t="str">
        <f t="shared" ref="B48:C49" si="16">B15</f>
        <v>COSCO ROTTERDAM</v>
      </c>
      <c r="C48" s="115" t="str">
        <f t="shared" si="16"/>
        <v>191N</v>
      </c>
      <c r="D48" s="90">
        <f t="shared" ref="D48:F49" si="17">D15</f>
        <v>45421.625</v>
      </c>
      <c r="E48" s="139">
        <f t="shared" si="17"/>
        <v>45427</v>
      </c>
      <c r="F48" s="139">
        <f t="shared" si="17"/>
        <v>45438</v>
      </c>
      <c r="G48" s="34">
        <f t="shared" si="14"/>
        <v>45469</v>
      </c>
      <c r="H48" s="34">
        <f t="shared" si="15"/>
        <v>45478</v>
      </c>
      <c r="I48" s="31">
        <f>E48+51</f>
        <v>45478</v>
      </c>
      <c r="J48" s="8"/>
    </row>
    <row r="49" spans="1:10" ht="20.25" customHeight="1" thickBot="1" x14ac:dyDescent="0.35">
      <c r="B49" s="79" t="str">
        <f t="shared" si="16"/>
        <v>OOCL CHICAGO</v>
      </c>
      <c r="C49" s="64" t="str">
        <f t="shared" si="16"/>
        <v>100N</v>
      </c>
      <c r="D49" s="19">
        <f t="shared" si="17"/>
        <v>45428.625</v>
      </c>
      <c r="E49" s="70">
        <f t="shared" si="17"/>
        <v>45434</v>
      </c>
      <c r="F49" s="70">
        <f t="shared" si="17"/>
        <v>45445</v>
      </c>
      <c r="G49" s="29">
        <f t="shared" si="14"/>
        <v>45476</v>
      </c>
      <c r="H49" s="29">
        <f t="shared" si="15"/>
        <v>45485</v>
      </c>
      <c r="I49" s="32">
        <f>E49+51</f>
        <v>45485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08" t="s">
        <v>27</v>
      </c>
      <c r="C52" s="208"/>
      <c r="D52" s="208"/>
      <c r="E52" s="208"/>
      <c r="F52" s="208"/>
      <c r="G52" s="208"/>
      <c r="H52" s="208"/>
      <c r="I52" s="11"/>
      <c r="J52" s="8"/>
    </row>
    <row r="53" spans="1:10" ht="12.75" customHeight="1" x14ac:dyDescent="0.25">
      <c r="B53" s="182" t="s">
        <v>3</v>
      </c>
      <c r="C53" s="184" t="s">
        <v>4</v>
      </c>
      <c r="D53" s="176" t="s">
        <v>37</v>
      </c>
      <c r="E53" s="176" t="s">
        <v>48</v>
      </c>
      <c r="F53" s="171" t="s">
        <v>28</v>
      </c>
      <c r="G53" s="175"/>
      <c r="H53" s="175"/>
      <c r="I53" s="8"/>
      <c r="J53" s="8"/>
    </row>
    <row r="54" spans="1:10" ht="25.5" customHeight="1" thickBot="1" x14ac:dyDescent="0.3">
      <c r="B54" s="183"/>
      <c r="C54" s="229"/>
      <c r="D54" s="177"/>
      <c r="E54" s="191"/>
      <c r="F54" s="172"/>
      <c r="G54" s="222"/>
      <c r="H54" s="222"/>
      <c r="I54" s="8"/>
      <c r="J54" s="8"/>
    </row>
    <row r="55" spans="1:10" ht="18" customHeight="1" x14ac:dyDescent="0.3">
      <c r="B55" s="83" t="s">
        <v>86</v>
      </c>
      <c r="C55" s="141">
        <v>2407</v>
      </c>
      <c r="D55" s="90">
        <f>E55-7</f>
        <v>45391</v>
      </c>
      <c r="E55" s="86">
        <v>45398</v>
      </c>
      <c r="F55" s="142">
        <f>E55+12</f>
        <v>45410</v>
      </c>
      <c r="G55" s="47"/>
      <c r="H55" s="47"/>
      <c r="I55" s="8"/>
      <c r="J55" s="8"/>
    </row>
    <row r="56" spans="1:10" ht="18" customHeight="1" thickBot="1" x14ac:dyDescent="0.35">
      <c r="B56" s="82" t="s">
        <v>98</v>
      </c>
      <c r="C56" s="126">
        <v>2407</v>
      </c>
      <c r="D56" s="90">
        <f>E56-7</f>
        <v>45396</v>
      </c>
      <c r="E56" s="19">
        <v>45403</v>
      </c>
      <c r="F56" s="20">
        <f>E56+12</f>
        <v>45415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27"/>
      <c r="C101" s="228"/>
      <c r="D101" s="225"/>
      <c r="E101" s="225"/>
      <c r="F101" s="225"/>
      <c r="G101" s="7"/>
      <c r="H101" s="7"/>
      <c r="I101" s="7"/>
    </row>
    <row r="102" spans="2:9" ht="18" customHeight="1" x14ac:dyDescent="0.25">
      <c r="B102" s="227"/>
      <c r="C102" s="227"/>
      <c r="D102" s="226"/>
      <c r="E102" s="226"/>
      <c r="F102" s="226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J11:J12"/>
    <mergeCell ref="G11:G12"/>
    <mergeCell ref="A6:I6"/>
    <mergeCell ref="A7:I7"/>
    <mergeCell ref="A8:I8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B52:H52"/>
    <mergeCell ref="B53:B54"/>
    <mergeCell ref="C53:C54"/>
    <mergeCell ref="D53:D54"/>
    <mergeCell ref="E53:E54"/>
    <mergeCell ref="F53:F54"/>
    <mergeCell ref="G53:G54"/>
    <mergeCell ref="H53:H54"/>
    <mergeCell ref="F101:F102"/>
    <mergeCell ref="B101:B102"/>
    <mergeCell ref="C101:C102"/>
    <mergeCell ref="D101:D102"/>
    <mergeCell ref="E101:E10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78" t="s">
        <v>45</v>
      </c>
      <c r="B6" s="178"/>
      <c r="C6" s="178"/>
      <c r="D6" s="178"/>
      <c r="E6" s="178"/>
      <c r="F6" s="178"/>
      <c r="G6" s="178"/>
      <c r="H6" s="178"/>
      <c r="I6" s="178"/>
    </row>
    <row r="7" spans="1:10" s="21" customFormat="1" ht="45" x14ac:dyDescent="0.25">
      <c r="A7" s="178" t="s">
        <v>1</v>
      </c>
      <c r="B7" s="178"/>
      <c r="C7" s="178"/>
      <c r="D7" s="178"/>
      <c r="E7" s="178"/>
      <c r="F7" s="178"/>
      <c r="G7" s="178"/>
      <c r="H7" s="178"/>
      <c r="I7" s="178"/>
    </row>
    <row r="8" spans="1:10" s="4" customFormat="1" ht="34.5" x14ac:dyDescent="0.25">
      <c r="A8" s="192" t="str">
        <f>MELBOURNE!A7</f>
        <v>15th April 2024</v>
      </c>
      <c r="B8" s="192"/>
      <c r="C8" s="192"/>
      <c r="D8" s="192"/>
      <c r="E8" s="192"/>
      <c r="F8" s="192"/>
      <c r="G8" s="192"/>
      <c r="H8" s="192"/>
      <c r="I8" s="192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08" t="s">
        <v>14</v>
      </c>
      <c r="C11" s="208"/>
      <c r="D11" s="208"/>
      <c r="E11" s="208"/>
      <c r="F11" s="208"/>
      <c r="G11" s="208"/>
      <c r="H11" s="208"/>
      <c r="I11" s="208"/>
      <c r="J11" s="8"/>
    </row>
    <row r="12" spans="1:10" ht="12.75" customHeight="1" x14ac:dyDescent="0.25">
      <c r="B12" s="218" t="s">
        <v>3</v>
      </c>
      <c r="C12" s="251" t="s">
        <v>4</v>
      </c>
      <c r="D12" s="205" t="s">
        <v>37</v>
      </c>
      <c r="E12" s="205" t="s">
        <v>46</v>
      </c>
      <c r="F12" s="205" t="s">
        <v>15</v>
      </c>
      <c r="G12" s="205" t="s">
        <v>40</v>
      </c>
      <c r="H12" s="205" t="s">
        <v>17</v>
      </c>
      <c r="I12" s="207" t="s">
        <v>18</v>
      </c>
      <c r="J12" s="207" t="s">
        <v>74</v>
      </c>
    </row>
    <row r="13" spans="1:10" ht="24.75" customHeight="1" thickBot="1" x14ac:dyDescent="0.3">
      <c r="B13" s="250"/>
      <c r="C13" s="252"/>
      <c r="D13" s="253"/>
      <c r="E13" s="253"/>
      <c r="F13" s="253"/>
      <c r="G13" s="249"/>
      <c r="H13" s="249"/>
      <c r="I13" s="241"/>
      <c r="J13" s="241"/>
    </row>
    <row r="14" spans="1:10" ht="18.75" customHeight="1" x14ac:dyDescent="0.3">
      <c r="B14" s="26" t="s">
        <v>56</v>
      </c>
      <c r="C14" s="88" t="s">
        <v>87</v>
      </c>
      <c r="D14" s="34">
        <v>45405.625</v>
      </c>
      <c r="E14" s="34">
        <v>45410</v>
      </c>
      <c r="F14" s="34">
        <v>45415</v>
      </c>
      <c r="G14" s="68">
        <f>E14+20</f>
        <v>45430</v>
      </c>
      <c r="H14" s="68">
        <f>E14+18</f>
        <v>45428</v>
      </c>
      <c r="I14" s="68">
        <f>E14+21</f>
        <v>45431</v>
      </c>
      <c r="J14" s="69">
        <f>F14+17</f>
        <v>45432</v>
      </c>
    </row>
    <row r="15" spans="1:10" ht="18.75" x14ac:dyDescent="0.3">
      <c r="B15" s="26" t="s">
        <v>65</v>
      </c>
      <c r="C15" s="88" t="s">
        <v>93</v>
      </c>
      <c r="D15" s="34">
        <v>45421.625</v>
      </c>
      <c r="E15" s="34">
        <v>45425</v>
      </c>
      <c r="F15" s="34">
        <v>45431</v>
      </c>
      <c r="G15" s="34">
        <f t="shared" ref="G15:G17" si="0">E15+20</f>
        <v>45445</v>
      </c>
      <c r="H15" s="34">
        <f t="shared" ref="H15:H17" si="1">E15+18</f>
        <v>45443</v>
      </c>
      <c r="I15" s="34">
        <f>E15+21</f>
        <v>45446</v>
      </c>
      <c r="J15" s="31">
        <f t="shared" ref="J15:J17" si="2">F15+17</f>
        <v>45448</v>
      </c>
    </row>
    <row r="16" spans="1:10" ht="18.75" x14ac:dyDescent="0.3">
      <c r="B16" s="26" t="s">
        <v>59</v>
      </c>
      <c r="C16" s="88" t="s">
        <v>91</v>
      </c>
      <c r="D16" s="34">
        <v>45435.625</v>
      </c>
      <c r="E16" s="34">
        <v>45439</v>
      </c>
      <c r="F16" s="34">
        <v>45445</v>
      </c>
      <c r="G16" s="34">
        <f t="shared" si="0"/>
        <v>45459</v>
      </c>
      <c r="H16" s="34">
        <f t="shared" si="1"/>
        <v>45457</v>
      </c>
      <c r="I16" s="34">
        <f t="shared" ref="I16:I17" si="3">E16+21</f>
        <v>45460</v>
      </c>
      <c r="J16" s="31">
        <f t="shared" si="2"/>
        <v>45462</v>
      </c>
    </row>
    <row r="17" spans="1:11" ht="18.75" customHeight="1" thickBot="1" x14ac:dyDescent="0.35">
      <c r="B17" s="27" t="s">
        <v>103</v>
      </c>
      <c r="C17" s="28" t="s">
        <v>104</v>
      </c>
      <c r="D17" s="29">
        <v>45449.625</v>
      </c>
      <c r="E17" s="29">
        <v>45453</v>
      </c>
      <c r="F17" s="29">
        <v>45459</v>
      </c>
      <c r="G17" s="29">
        <f t="shared" si="0"/>
        <v>45473</v>
      </c>
      <c r="H17" s="29">
        <f t="shared" si="1"/>
        <v>45471</v>
      </c>
      <c r="I17" s="29">
        <f t="shared" si="3"/>
        <v>45474</v>
      </c>
      <c r="J17" s="32">
        <f t="shared" si="2"/>
        <v>45476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08" t="s">
        <v>82</v>
      </c>
      <c r="C19" s="208"/>
      <c r="D19" s="208"/>
      <c r="E19" s="208"/>
      <c r="F19" s="208"/>
      <c r="G19" s="208"/>
      <c r="H19" s="208"/>
      <c r="I19" s="208"/>
      <c r="J19" s="8"/>
      <c r="K19" s="10"/>
    </row>
    <row r="20" spans="1:11" ht="18" customHeight="1" thickBot="1" x14ac:dyDescent="0.3">
      <c r="B20" s="182" t="s">
        <v>3</v>
      </c>
      <c r="C20" s="184" t="s">
        <v>4</v>
      </c>
      <c r="D20" s="176" t="s">
        <v>37</v>
      </c>
      <c r="E20" s="176" t="s">
        <v>46</v>
      </c>
      <c r="F20" s="176" t="s">
        <v>15</v>
      </c>
      <c r="G20" s="176" t="s">
        <v>19</v>
      </c>
      <c r="H20" s="171" t="s">
        <v>76</v>
      </c>
      <c r="I20" s="171" t="s">
        <v>77</v>
      </c>
      <c r="J20" s="8"/>
      <c r="K20" s="10"/>
    </row>
    <row r="21" spans="1:11" ht="18" customHeight="1" thickBot="1" x14ac:dyDescent="0.3">
      <c r="B21" s="183"/>
      <c r="C21" s="185"/>
      <c r="D21" s="177"/>
      <c r="E21" s="177"/>
      <c r="F21" s="177"/>
      <c r="G21" s="220"/>
      <c r="H21" s="172"/>
      <c r="I21" s="172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OOCL ITALY</v>
      </c>
      <c r="C22" s="105" t="str">
        <f t="shared" si="4"/>
        <v>135N</v>
      </c>
      <c r="D22" s="68">
        <f t="shared" si="4"/>
        <v>45405.625</v>
      </c>
      <c r="E22" s="68">
        <f t="shared" si="4"/>
        <v>45410</v>
      </c>
      <c r="F22" s="68">
        <f>E22+6</f>
        <v>45416</v>
      </c>
      <c r="G22" s="68">
        <f>E22+31</f>
        <v>45441</v>
      </c>
      <c r="H22" s="68">
        <f>E22+28</f>
        <v>45438</v>
      </c>
      <c r="I22" s="31">
        <f>F22+28</f>
        <v>45444</v>
      </c>
      <c r="J22" s="8"/>
    </row>
    <row r="23" spans="1:11" s="10" customFormat="1" ht="18.75" customHeight="1" x14ac:dyDescent="0.3">
      <c r="A23" s="13"/>
      <c r="B23" s="26" t="str">
        <f t="shared" si="4"/>
        <v>KOTA LAMBAI</v>
      </c>
      <c r="C23" s="88" t="str">
        <f t="shared" si="4"/>
        <v>167N</v>
      </c>
      <c r="D23" s="34">
        <f t="shared" si="4"/>
        <v>45421.625</v>
      </c>
      <c r="E23" s="34">
        <f t="shared" si="4"/>
        <v>45425</v>
      </c>
      <c r="F23" s="34">
        <f t="shared" ref="F23:F25" si="5">E23+6</f>
        <v>45431</v>
      </c>
      <c r="G23" s="34">
        <f>E23+31</f>
        <v>45456</v>
      </c>
      <c r="H23" s="34">
        <f t="shared" ref="H23:I25" si="6">E23+28</f>
        <v>45453</v>
      </c>
      <c r="I23" s="31">
        <f>F23+28</f>
        <v>45459</v>
      </c>
      <c r="J23" s="8"/>
    </row>
    <row r="24" spans="1:11" s="10" customFormat="1" ht="18.75" customHeight="1" x14ac:dyDescent="0.3">
      <c r="A24" s="13"/>
      <c r="B24" s="26" t="str">
        <f t="shared" si="4"/>
        <v>OOCL CHICAGO</v>
      </c>
      <c r="C24" s="88" t="str">
        <f t="shared" si="4"/>
        <v>100N</v>
      </c>
      <c r="D24" s="34">
        <f t="shared" si="4"/>
        <v>45435.625</v>
      </c>
      <c r="E24" s="34">
        <f t="shared" si="4"/>
        <v>45439</v>
      </c>
      <c r="F24" s="34">
        <f t="shared" si="5"/>
        <v>45445</v>
      </c>
      <c r="G24" s="34">
        <f t="shared" ref="G24" si="7">E24+31</f>
        <v>45470</v>
      </c>
      <c r="H24" s="34">
        <f t="shared" si="6"/>
        <v>45467</v>
      </c>
      <c r="I24" s="31">
        <f t="shared" si="6"/>
        <v>45473</v>
      </c>
      <c r="J24" s="8"/>
    </row>
    <row r="25" spans="1:11" s="10" customFormat="1" ht="18.75" customHeight="1" thickBot="1" x14ac:dyDescent="0.35">
      <c r="A25" s="13"/>
      <c r="B25" s="26" t="str">
        <f t="shared" si="4"/>
        <v>OOCL PANAMA</v>
      </c>
      <c r="C25" s="88" t="str">
        <f t="shared" si="4"/>
        <v>314N</v>
      </c>
      <c r="D25" s="34">
        <f t="shared" si="4"/>
        <v>45449.625</v>
      </c>
      <c r="E25" s="34">
        <f t="shared" si="4"/>
        <v>45453</v>
      </c>
      <c r="F25" s="34">
        <f t="shared" si="5"/>
        <v>45459</v>
      </c>
      <c r="G25" s="29">
        <f>E25+31</f>
        <v>45484</v>
      </c>
      <c r="H25" s="29">
        <f>E25+28</f>
        <v>45481</v>
      </c>
      <c r="I25" s="32">
        <f t="shared" si="6"/>
        <v>45487</v>
      </c>
      <c r="J25" s="8"/>
    </row>
    <row r="26" spans="1:11" ht="36.75" customHeight="1" thickBot="1" x14ac:dyDescent="0.5">
      <c r="B26" s="197" t="s">
        <v>20</v>
      </c>
      <c r="C26" s="197"/>
      <c r="D26" s="197"/>
      <c r="E26" s="197"/>
      <c r="F26" s="197"/>
      <c r="G26" s="197"/>
      <c r="H26" s="197"/>
      <c r="I26" s="197"/>
      <c r="J26" s="8"/>
    </row>
    <row r="27" spans="1:11" ht="18" customHeight="1" x14ac:dyDescent="0.25">
      <c r="B27" s="182" t="s">
        <v>3</v>
      </c>
      <c r="C27" s="184" t="s">
        <v>4</v>
      </c>
      <c r="D27" s="176" t="s">
        <v>37</v>
      </c>
      <c r="E27" s="176" t="s">
        <v>46</v>
      </c>
      <c r="F27" s="176" t="s">
        <v>15</v>
      </c>
      <c r="G27" s="244" t="s">
        <v>21</v>
      </c>
      <c r="H27" s="242" t="s">
        <v>22</v>
      </c>
      <c r="I27" s="242" t="s">
        <v>23</v>
      </c>
      <c r="J27" s="8"/>
    </row>
    <row r="28" spans="1:11" ht="18" customHeight="1" thickBot="1" x14ac:dyDescent="0.3">
      <c r="B28" s="183"/>
      <c r="C28" s="185"/>
      <c r="D28" s="177"/>
      <c r="E28" s="177"/>
      <c r="F28" s="177"/>
      <c r="G28" s="245"/>
      <c r="H28" s="243"/>
      <c r="I28" s="243"/>
      <c r="J28" s="8"/>
    </row>
    <row r="29" spans="1:11" s="10" customFormat="1" ht="20.25" customHeight="1" x14ac:dyDescent="0.3">
      <c r="A29" s="13"/>
      <c r="B29" s="104" t="str">
        <f t="shared" ref="B29:E32" si="8">B14</f>
        <v>OOCL ITALY</v>
      </c>
      <c r="C29" s="105" t="str">
        <f t="shared" si="8"/>
        <v>135N</v>
      </c>
      <c r="D29" s="68">
        <f t="shared" si="8"/>
        <v>45405.625</v>
      </c>
      <c r="E29" s="68">
        <f t="shared" si="8"/>
        <v>45410</v>
      </c>
      <c r="F29" s="68">
        <f>E29+6</f>
        <v>45416</v>
      </c>
      <c r="G29" s="68">
        <f>E29+48</f>
        <v>45458</v>
      </c>
      <c r="H29" s="68">
        <f>E29+48</f>
        <v>45458</v>
      </c>
      <c r="I29" s="69">
        <f>E29+45</f>
        <v>45455</v>
      </c>
      <c r="J29" s="8"/>
    </row>
    <row r="30" spans="1:11" s="10" customFormat="1" ht="20.25" customHeight="1" x14ac:dyDescent="0.3">
      <c r="A30" s="13"/>
      <c r="B30" s="26" t="str">
        <f t="shared" si="8"/>
        <v>KOTA LAMBAI</v>
      </c>
      <c r="C30" s="88" t="str">
        <f t="shared" si="8"/>
        <v>167N</v>
      </c>
      <c r="D30" s="34">
        <f t="shared" si="8"/>
        <v>45421.625</v>
      </c>
      <c r="E30" s="34">
        <f t="shared" si="8"/>
        <v>45425</v>
      </c>
      <c r="F30" s="34">
        <f t="shared" ref="F30:F32" si="9">E30+6</f>
        <v>45431</v>
      </c>
      <c r="G30" s="34">
        <f t="shared" ref="G30:G32" si="10">E30+48</f>
        <v>45473</v>
      </c>
      <c r="H30" s="34">
        <f t="shared" ref="H30:H32" si="11">E30+48</f>
        <v>45473</v>
      </c>
      <c r="I30" s="31">
        <f t="shared" ref="I30:I32" si="12">E30+45</f>
        <v>45470</v>
      </c>
      <c r="J30" s="8"/>
    </row>
    <row r="31" spans="1:11" s="10" customFormat="1" ht="20.25" customHeight="1" x14ac:dyDescent="0.3">
      <c r="A31" s="13"/>
      <c r="B31" s="26" t="str">
        <f t="shared" si="8"/>
        <v>OOCL CHICAGO</v>
      </c>
      <c r="C31" s="88" t="str">
        <f t="shared" si="8"/>
        <v>100N</v>
      </c>
      <c r="D31" s="34">
        <f t="shared" si="8"/>
        <v>45435.625</v>
      </c>
      <c r="E31" s="34">
        <f t="shared" si="8"/>
        <v>45439</v>
      </c>
      <c r="F31" s="34">
        <f t="shared" si="9"/>
        <v>45445</v>
      </c>
      <c r="G31" s="34">
        <f t="shared" si="10"/>
        <v>45487</v>
      </c>
      <c r="H31" s="34">
        <f t="shared" si="11"/>
        <v>45487</v>
      </c>
      <c r="I31" s="31">
        <f t="shared" si="12"/>
        <v>45484</v>
      </c>
      <c r="J31" s="8"/>
    </row>
    <row r="32" spans="1:11" s="10" customFormat="1" ht="20.25" customHeight="1" thickBot="1" x14ac:dyDescent="0.35">
      <c r="A32" s="13"/>
      <c r="B32" s="27" t="str">
        <f t="shared" si="8"/>
        <v>OOCL PANAMA</v>
      </c>
      <c r="C32" s="28" t="str">
        <f t="shared" si="8"/>
        <v>314N</v>
      </c>
      <c r="D32" s="29">
        <f t="shared" si="8"/>
        <v>45449.625</v>
      </c>
      <c r="E32" s="29">
        <f t="shared" si="8"/>
        <v>45453</v>
      </c>
      <c r="F32" s="29">
        <f t="shared" si="9"/>
        <v>45459</v>
      </c>
      <c r="G32" s="29">
        <f t="shared" si="10"/>
        <v>45501</v>
      </c>
      <c r="H32" s="29">
        <f t="shared" si="11"/>
        <v>45501</v>
      </c>
      <c r="I32" s="32">
        <f t="shared" si="12"/>
        <v>45498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08" t="s">
        <v>24</v>
      </c>
      <c r="C43" s="208"/>
      <c r="D43" s="208"/>
      <c r="E43" s="208"/>
      <c r="F43" s="208"/>
      <c r="G43" s="208"/>
      <c r="H43" s="208"/>
      <c r="I43" s="208"/>
      <c r="J43" s="8"/>
    </row>
    <row r="44" spans="1:10" ht="20.25" customHeight="1" x14ac:dyDescent="0.25">
      <c r="B44" s="182" t="s">
        <v>3</v>
      </c>
      <c r="C44" s="184" t="s">
        <v>4</v>
      </c>
      <c r="D44" s="176" t="s">
        <v>37</v>
      </c>
      <c r="E44" s="176" t="s">
        <v>46</v>
      </c>
      <c r="F44" s="176" t="s">
        <v>15</v>
      </c>
      <c r="G44" s="246" t="s">
        <v>25</v>
      </c>
      <c r="H44" s="220" t="s">
        <v>26</v>
      </c>
      <c r="I44" s="198" t="s">
        <v>78</v>
      </c>
      <c r="J44" s="8"/>
    </row>
    <row r="45" spans="1:10" ht="20.25" customHeight="1" thickBot="1" x14ac:dyDescent="0.3">
      <c r="B45" s="183"/>
      <c r="C45" s="185"/>
      <c r="D45" s="177"/>
      <c r="E45" s="177"/>
      <c r="F45" s="177"/>
      <c r="G45" s="247"/>
      <c r="H45" s="248"/>
      <c r="I45" s="199"/>
      <c r="J45" s="8"/>
    </row>
    <row r="46" spans="1:10" ht="20.25" customHeight="1" x14ac:dyDescent="0.3">
      <c r="B46" s="104" t="str">
        <f>B14</f>
        <v>OOCL ITALY</v>
      </c>
      <c r="C46" s="157" t="str">
        <f>C14</f>
        <v>135N</v>
      </c>
      <c r="D46" s="68">
        <f>D14</f>
        <v>45405.625</v>
      </c>
      <c r="E46" s="68">
        <f t="shared" ref="D46:E47" si="13">E14</f>
        <v>45410</v>
      </c>
      <c r="F46" s="68">
        <f>E46+6</f>
        <v>45416</v>
      </c>
      <c r="G46" s="68">
        <f>E46+38</f>
        <v>45448</v>
      </c>
      <c r="H46" s="68">
        <f>E46+48</f>
        <v>45458</v>
      </c>
      <c r="I46" s="31">
        <f>E46+51</f>
        <v>45461</v>
      </c>
      <c r="J46" s="8"/>
    </row>
    <row r="47" spans="1:10" ht="20.25" customHeight="1" x14ac:dyDescent="0.3">
      <c r="B47" s="26" t="str">
        <f>B15</f>
        <v>KOTA LAMBAI</v>
      </c>
      <c r="C47" s="155" t="str">
        <f>C15</f>
        <v>167N</v>
      </c>
      <c r="D47" s="34">
        <f t="shared" si="13"/>
        <v>45421.625</v>
      </c>
      <c r="E47" s="34">
        <f t="shared" si="13"/>
        <v>45425</v>
      </c>
      <c r="F47" s="34">
        <f t="shared" ref="F47:F49" si="14">E47+6</f>
        <v>45431</v>
      </c>
      <c r="G47" s="34">
        <f t="shared" ref="G47:G49" si="15">E47+38</f>
        <v>45463</v>
      </c>
      <c r="H47" s="34">
        <f t="shared" ref="H47:H49" si="16">E47+48</f>
        <v>45473</v>
      </c>
      <c r="I47" s="31">
        <f>E47+51</f>
        <v>45476</v>
      </c>
      <c r="J47" s="8"/>
    </row>
    <row r="48" spans="1:10" ht="20.25" customHeight="1" x14ac:dyDescent="0.3">
      <c r="B48" s="26" t="str">
        <f>B24</f>
        <v>OOCL CHICAGO</v>
      </c>
      <c r="C48" s="155" t="str">
        <f>C16</f>
        <v>100N</v>
      </c>
      <c r="D48" s="34">
        <f t="shared" ref="D48:E48" si="17">D16</f>
        <v>45435.625</v>
      </c>
      <c r="E48" s="34">
        <f t="shared" si="17"/>
        <v>45439</v>
      </c>
      <c r="F48" s="34">
        <f t="shared" si="14"/>
        <v>45445</v>
      </c>
      <c r="G48" s="34">
        <f t="shared" si="15"/>
        <v>45477</v>
      </c>
      <c r="H48" s="34">
        <f t="shared" si="16"/>
        <v>45487</v>
      </c>
      <c r="I48" s="31">
        <f>E48+51</f>
        <v>45490</v>
      </c>
      <c r="J48" s="8"/>
    </row>
    <row r="49" spans="2:10" ht="20.25" customHeight="1" thickBot="1" x14ac:dyDescent="0.35">
      <c r="B49" s="27" t="str">
        <f>B17</f>
        <v>OOCL PANAMA</v>
      </c>
      <c r="C49" s="156" t="str">
        <f>C17</f>
        <v>314N</v>
      </c>
      <c r="D49" s="29">
        <f>D17</f>
        <v>45449.625</v>
      </c>
      <c r="E49" s="29">
        <f>E17</f>
        <v>45453</v>
      </c>
      <c r="F49" s="29">
        <f t="shared" si="14"/>
        <v>45459</v>
      </c>
      <c r="G49" s="29">
        <f t="shared" si="15"/>
        <v>45491</v>
      </c>
      <c r="H49" s="29">
        <f t="shared" si="16"/>
        <v>45501</v>
      </c>
      <c r="I49" s="32">
        <f>E49+51</f>
        <v>45504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57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53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52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2024-04-12T04:21:27Z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