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ea360-my.sharepoint.com/personal/wthompson_asea360_com_au/Documents/Desktop/"/>
    </mc:Choice>
  </mc:AlternateContent>
  <xr:revisionPtr revIDLastSave="2" documentId="8_{81306DF3-E151-43A2-8933-5733A41B5FFD}" xr6:coauthVersionLast="47" xr6:coauthVersionMax="47" xr10:uidLastSave="{83B24048-6675-4201-A0E8-DC3D1457B8BE}"/>
  <bookViews>
    <workbookView xWindow="38280" yWindow="-120" windowWidth="38640" windowHeight="21240" xr2:uid="{9C9B9502-E4F9-45AF-A57E-28B3F5429EA2}"/>
  </bookViews>
  <sheets>
    <sheet name="MELBOURNE" sheetId="1" r:id="rId1"/>
    <sheet name="SYDNEY" sheetId="2" r:id="rId2"/>
    <sheet name="BRISBANE" sheetId="3" r:id="rId3"/>
    <sheet name="ADELAIDE" sheetId="5" r:id="rId4"/>
    <sheet name="FREMANTLE" sheetId="4" r:id="rId5"/>
  </sheets>
  <definedNames>
    <definedName name="_xlnm.Print_Area" localSheetId="3">ADELAIDE!$A$1:$J$99</definedName>
    <definedName name="_xlnm.Print_Area" localSheetId="2">BRISBANE!$A$1:$J$126</definedName>
    <definedName name="_xlnm.Print_Area" localSheetId="4">FREMANTLE!$A$1:$J$82</definedName>
    <definedName name="_xlnm.Print_Area" localSheetId="0">MELBOURNE!$A$1:$N$185</definedName>
    <definedName name="_xlnm.Print_Area" localSheetId="1">SYDNEY!$A$1:$L$156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3" l="1"/>
  <c r="G29" i="3"/>
  <c r="D65" i="2"/>
  <c r="D56" i="2"/>
  <c r="D55" i="2"/>
  <c r="H33" i="2"/>
  <c r="D33" i="2"/>
  <c r="D34" i="2"/>
  <c r="D35" i="2"/>
  <c r="D36" i="2"/>
  <c r="D37" i="2"/>
  <c r="D38" i="2"/>
  <c r="D48" i="5"/>
  <c r="G46" i="5"/>
  <c r="F49" i="5"/>
  <c r="F48" i="5"/>
  <c r="F47" i="5"/>
  <c r="F46" i="5"/>
  <c r="E49" i="5"/>
  <c r="E48" i="5"/>
  <c r="E47" i="5"/>
  <c r="E46" i="5"/>
  <c r="D49" i="5"/>
  <c r="D47" i="5"/>
  <c r="D46" i="5"/>
  <c r="G30" i="5"/>
  <c r="F32" i="5"/>
  <c r="F31" i="5"/>
  <c r="F30" i="5"/>
  <c r="F29" i="5"/>
  <c r="E32" i="5"/>
  <c r="E31" i="5"/>
  <c r="E30" i="5"/>
  <c r="E29" i="5"/>
  <c r="D32" i="5"/>
  <c r="D31" i="5"/>
  <c r="D30" i="5"/>
  <c r="D29" i="5"/>
  <c r="G22" i="5"/>
  <c r="F24" i="5"/>
  <c r="F23" i="5"/>
  <c r="F22" i="5"/>
  <c r="F21" i="5"/>
  <c r="D24" i="5"/>
  <c r="D23" i="5"/>
  <c r="D22" i="5"/>
  <c r="D21" i="5"/>
  <c r="E24" i="5"/>
  <c r="E23" i="5"/>
  <c r="E22" i="5"/>
  <c r="E21" i="5"/>
  <c r="G13" i="5"/>
  <c r="G14" i="5"/>
  <c r="G15" i="5"/>
  <c r="G16" i="5"/>
  <c r="D25" i="2"/>
  <c r="D26" i="2"/>
  <c r="D27" i="2"/>
  <c r="D86" i="3"/>
  <c r="B22" i="3"/>
  <c r="C22" i="3"/>
  <c r="D22" i="3"/>
  <c r="E22" i="3"/>
  <c r="G22" i="3"/>
  <c r="B23" i="3"/>
  <c r="C23" i="3"/>
  <c r="D23" i="3"/>
  <c r="E23" i="3"/>
  <c r="F23" i="3"/>
  <c r="G23" i="3" s="1"/>
  <c r="B24" i="3"/>
  <c r="C24" i="3"/>
  <c r="D24" i="3"/>
  <c r="E24" i="3"/>
  <c r="F24" i="3"/>
  <c r="G24" i="3" s="1"/>
  <c r="D93" i="2" l="1"/>
  <c r="D92" i="2"/>
  <c r="C101" i="1"/>
  <c r="C100" i="1"/>
  <c r="D100" i="1"/>
  <c r="D101" i="1"/>
  <c r="D102" i="1"/>
  <c r="D103" i="1"/>
  <c r="D104" i="1"/>
  <c r="D105" i="1"/>
  <c r="E105" i="1"/>
  <c r="E104" i="1"/>
  <c r="E103" i="1"/>
  <c r="E102" i="1"/>
  <c r="E101" i="1"/>
  <c r="E100" i="1"/>
  <c r="E96" i="1"/>
  <c r="E95" i="1"/>
  <c r="E94" i="1"/>
  <c r="E93" i="1"/>
  <c r="E92" i="1"/>
  <c r="E91" i="1"/>
  <c r="D96" i="1"/>
  <c r="D95" i="1"/>
  <c r="D94" i="1"/>
  <c r="D93" i="1"/>
  <c r="D92" i="1"/>
  <c r="D91" i="1"/>
  <c r="C93" i="1"/>
  <c r="C92" i="1"/>
  <c r="C91" i="1"/>
  <c r="E85" i="1"/>
  <c r="E86" i="1"/>
  <c r="E84" i="1"/>
  <c r="E83" i="1"/>
  <c r="E82" i="1"/>
  <c r="E81" i="1"/>
  <c r="D85" i="1"/>
  <c r="D84" i="1"/>
  <c r="D83" i="1"/>
  <c r="D82" i="1"/>
  <c r="D81" i="1"/>
  <c r="B81" i="1"/>
  <c r="B86" i="1"/>
  <c r="B85" i="1"/>
  <c r="B84" i="1"/>
  <c r="B83" i="1"/>
  <c r="B82" i="1"/>
  <c r="C85" i="1"/>
  <c r="C86" i="1"/>
  <c r="C84" i="1"/>
  <c r="H121" i="1" l="1"/>
  <c r="H120" i="1"/>
  <c r="H119" i="1"/>
  <c r="G122" i="1"/>
  <c r="G121" i="1"/>
  <c r="G120" i="1"/>
  <c r="G119" i="1"/>
  <c r="G26" i="1" l="1"/>
  <c r="B96" i="1" l="1"/>
  <c r="F56" i="5" l="1"/>
  <c r="F55" i="5"/>
  <c r="G92" i="2" l="1"/>
  <c r="C82" i="1"/>
  <c r="F82" i="1"/>
  <c r="C83" i="1"/>
  <c r="F83" i="1"/>
  <c r="F84" i="1"/>
  <c r="F86" i="1"/>
  <c r="B46" i="4" l="1"/>
  <c r="D46" i="4"/>
  <c r="D49" i="4"/>
  <c r="E49" i="4"/>
  <c r="B49" i="4"/>
  <c r="C46" i="4"/>
  <c r="B47" i="4"/>
  <c r="C47" i="4"/>
  <c r="C48" i="4"/>
  <c r="C49" i="4"/>
  <c r="G12" i="3"/>
  <c r="G15" i="2" l="1"/>
  <c r="F102" i="1"/>
  <c r="K33" i="2"/>
  <c r="J33" i="2"/>
  <c r="I33" i="2"/>
  <c r="I68" i="3"/>
  <c r="I70" i="3"/>
  <c r="I69" i="3"/>
  <c r="I67" i="3"/>
  <c r="I53" i="3"/>
  <c r="I54" i="3"/>
  <c r="I51" i="3"/>
  <c r="I55" i="3"/>
  <c r="H54" i="3"/>
  <c r="H53" i="3"/>
  <c r="G53" i="3"/>
  <c r="G55" i="3"/>
  <c r="G54" i="3"/>
  <c r="H55" i="3"/>
  <c r="I52" i="3"/>
  <c r="H52" i="3"/>
  <c r="G52" i="3"/>
  <c r="H51" i="3"/>
  <c r="G51" i="3"/>
  <c r="I50" i="3"/>
  <c r="H50" i="3"/>
  <c r="G50" i="3"/>
  <c r="J29" i="3"/>
  <c r="J34" i="3"/>
  <c r="I34" i="3"/>
  <c r="H34" i="3"/>
  <c r="G34" i="3"/>
  <c r="J33" i="3"/>
  <c r="I33" i="3"/>
  <c r="H33" i="3"/>
  <c r="G33" i="3"/>
  <c r="J32" i="3"/>
  <c r="I32" i="3"/>
  <c r="H32" i="3"/>
  <c r="G32" i="3"/>
  <c r="J31" i="3"/>
  <c r="I31" i="3"/>
  <c r="H31" i="3"/>
  <c r="G31" i="3"/>
  <c r="J30" i="3"/>
  <c r="I30" i="3"/>
  <c r="H30" i="3"/>
  <c r="G30" i="3"/>
  <c r="I29" i="3"/>
  <c r="H29" i="3"/>
  <c r="H12" i="3"/>
  <c r="H17" i="3"/>
  <c r="G17" i="3"/>
  <c r="H16" i="3"/>
  <c r="G16" i="3"/>
  <c r="H15" i="3"/>
  <c r="G15" i="3"/>
  <c r="H14" i="3"/>
  <c r="G14" i="3"/>
  <c r="H13" i="3"/>
  <c r="G13" i="3"/>
  <c r="G18" i="2"/>
  <c r="G16" i="2"/>
  <c r="H15" i="2"/>
  <c r="H20" i="2"/>
  <c r="G20" i="2"/>
  <c r="H19" i="2"/>
  <c r="G19" i="2"/>
  <c r="H18" i="2"/>
  <c r="H17" i="2"/>
  <c r="G17" i="2"/>
  <c r="H16" i="2"/>
  <c r="H71" i="1"/>
  <c r="G24" i="1"/>
  <c r="G25" i="1"/>
  <c r="G27" i="1"/>
  <c r="G28" i="1"/>
  <c r="G23" i="1"/>
  <c r="H24" i="1"/>
  <c r="H25" i="1"/>
  <c r="H26" i="1"/>
  <c r="H27" i="1"/>
  <c r="H28" i="1"/>
  <c r="H23" i="1"/>
  <c r="H72" i="1"/>
  <c r="H73" i="1"/>
  <c r="H74" i="1"/>
  <c r="H75" i="1"/>
  <c r="H76" i="1"/>
  <c r="I72" i="1"/>
  <c r="I73" i="1"/>
  <c r="I74" i="1"/>
  <c r="I75" i="1"/>
  <c r="I76" i="1"/>
  <c r="I71" i="1"/>
  <c r="H82" i="1"/>
  <c r="I82" i="1"/>
  <c r="G82" i="1" l="1"/>
  <c r="G29" i="1" l="1"/>
  <c r="C47" i="5"/>
  <c r="B47" i="5"/>
  <c r="C30" i="5"/>
  <c r="B30" i="5"/>
  <c r="I22" i="5"/>
  <c r="C22" i="5"/>
  <c r="B22" i="5"/>
  <c r="H14" i="5"/>
  <c r="I14" i="5"/>
  <c r="J14" i="5"/>
  <c r="G76" i="1"/>
  <c r="I86" i="1"/>
  <c r="H86" i="1"/>
  <c r="C96" i="1"/>
  <c r="G75" i="1"/>
  <c r="G74" i="1"/>
  <c r="G73" i="1"/>
  <c r="G72" i="1"/>
  <c r="J15" i="4"/>
  <c r="J16" i="4"/>
  <c r="J17" i="4"/>
  <c r="J14" i="4"/>
  <c r="I30" i="5" l="1"/>
  <c r="H30" i="5"/>
  <c r="I47" i="5"/>
  <c r="H47" i="5"/>
  <c r="G47" i="5"/>
  <c r="H22" i="5"/>
  <c r="A8" i="4"/>
  <c r="G14" i="4"/>
  <c r="G15" i="4"/>
  <c r="G16" i="4"/>
  <c r="G17" i="4"/>
  <c r="H13" i="5"/>
  <c r="D55" i="5" l="1"/>
  <c r="H122" i="1"/>
  <c r="D56" i="5"/>
  <c r="H93" i="2" l="1"/>
  <c r="G93" i="2"/>
  <c r="H92" i="2"/>
  <c r="H15" i="5"/>
  <c r="H16" i="5"/>
  <c r="B24" i="5" l="1"/>
  <c r="F55" i="2"/>
  <c r="I55" i="2" s="1"/>
  <c r="G71" i="1"/>
  <c r="I59" i="3" l="1"/>
  <c r="B101" i="1"/>
  <c r="F105" i="1"/>
  <c r="F104" i="1"/>
  <c r="F103" i="1"/>
  <c r="F101" i="1"/>
  <c r="F100" i="1"/>
  <c r="I104" i="1"/>
  <c r="I103" i="1"/>
  <c r="I102" i="1"/>
  <c r="I101" i="1"/>
  <c r="C105" i="1"/>
  <c r="C104" i="1"/>
  <c r="C103" i="1"/>
  <c r="C102" i="1"/>
  <c r="B105" i="1"/>
  <c r="B104" i="1"/>
  <c r="B103" i="1"/>
  <c r="B102" i="1"/>
  <c r="B100" i="1"/>
  <c r="F96" i="1"/>
  <c r="I96" i="1" s="1"/>
  <c r="F95" i="1"/>
  <c r="I95" i="1" s="1"/>
  <c r="F94" i="1"/>
  <c r="I94" i="1" s="1"/>
  <c r="F93" i="1"/>
  <c r="I93" i="1" s="1"/>
  <c r="F92" i="1"/>
  <c r="I92" i="1" s="1"/>
  <c r="F91" i="1"/>
  <c r="I91" i="1" s="1"/>
  <c r="C95" i="1"/>
  <c r="C94" i="1"/>
  <c r="B95" i="1"/>
  <c r="B94" i="1"/>
  <c r="B93" i="1"/>
  <c r="B92" i="1"/>
  <c r="B91" i="1"/>
  <c r="I85" i="1"/>
  <c r="I84" i="1"/>
  <c r="I83" i="1"/>
  <c r="F81" i="1"/>
  <c r="I81" i="1" s="1"/>
  <c r="H85" i="1"/>
  <c r="H84" i="1"/>
  <c r="H83" i="1"/>
  <c r="H81" i="1"/>
  <c r="C81" i="1"/>
  <c r="D32" i="4"/>
  <c r="I24" i="5"/>
  <c r="I23" i="5"/>
  <c r="I21" i="5"/>
  <c r="C49" i="5"/>
  <c r="C48" i="5"/>
  <c r="C46" i="5"/>
  <c r="B49" i="5"/>
  <c r="B48" i="5"/>
  <c r="B46" i="5"/>
  <c r="G75" i="2"/>
  <c r="G74" i="2"/>
  <c r="G73" i="2"/>
  <c r="G72" i="2"/>
  <c r="F75" i="2"/>
  <c r="J75" i="2" s="1"/>
  <c r="F74" i="2"/>
  <c r="J74" i="2" s="1"/>
  <c r="F73" i="2"/>
  <c r="J73" i="2" s="1"/>
  <c r="F72" i="2"/>
  <c r="E75" i="2"/>
  <c r="E74" i="2"/>
  <c r="E73" i="2"/>
  <c r="E72" i="2"/>
  <c r="C75" i="2"/>
  <c r="C74" i="2"/>
  <c r="C73" i="2"/>
  <c r="C72" i="2"/>
  <c r="B75" i="2"/>
  <c r="B74" i="2"/>
  <c r="B73" i="2"/>
  <c r="B72" i="2"/>
  <c r="G67" i="2"/>
  <c r="G66" i="2"/>
  <c r="G65" i="2"/>
  <c r="G64" i="2"/>
  <c r="F67" i="2"/>
  <c r="F66" i="2"/>
  <c r="F65" i="2"/>
  <c r="F64" i="2"/>
  <c r="E67" i="2"/>
  <c r="E66" i="2"/>
  <c r="E65" i="2"/>
  <c r="E64" i="2"/>
  <c r="C67" i="2"/>
  <c r="C66" i="2"/>
  <c r="C65" i="2"/>
  <c r="C64" i="2"/>
  <c r="B67" i="2"/>
  <c r="B66" i="2"/>
  <c r="B65" i="2"/>
  <c r="B64" i="2"/>
  <c r="G58" i="2"/>
  <c r="J58" i="2" s="1"/>
  <c r="G57" i="2"/>
  <c r="J57" i="2" s="1"/>
  <c r="G56" i="2"/>
  <c r="J56" i="2" s="1"/>
  <c r="G55" i="2"/>
  <c r="J55" i="2" s="1"/>
  <c r="F58" i="2"/>
  <c r="I58" i="2" s="1"/>
  <c r="F57" i="2"/>
  <c r="I57" i="2" s="1"/>
  <c r="F56" i="2"/>
  <c r="H55" i="2"/>
  <c r="E58" i="2"/>
  <c r="E57" i="2"/>
  <c r="E56" i="2"/>
  <c r="E55" i="2"/>
  <c r="C58" i="2"/>
  <c r="C57" i="2"/>
  <c r="C56" i="2"/>
  <c r="C55" i="2"/>
  <c r="B58" i="2"/>
  <c r="B57" i="2"/>
  <c r="B56" i="2"/>
  <c r="B55" i="2"/>
  <c r="C32" i="5"/>
  <c r="C31" i="5"/>
  <c r="C29" i="5"/>
  <c r="C24" i="5"/>
  <c r="C23" i="5"/>
  <c r="C21" i="5"/>
  <c r="B32" i="5"/>
  <c r="B31" i="5"/>
  <c r="B29" i="5"/>
  <c r="B23" i="5"/>
  <c r="B21" i="5"/>
  <c r="J13" i="5"/>
  <c r="I13" i="5"/>
  <c r="D73" i="2"/>
  <c r="D72" i="2"/>
  <c r="I15" i="4"/>
  <c r="I16" i="4"/>
  <c r="I17" i="4"/>
  <c r="I14" i="4"/>
  <c r="H15" i="4"/>
  <c r="H16" i="4"/>
  <c r="H17" i="4"/>
  <c r="H14" i="4"/>
  <c r="E22" i="4"/>
  <c r="E23" i="4"/>
  <c r="K38" i="2"/>
  <c r="J38" i="2"/>
  <c r="I38" i="2"/>
  <c r="H38" i="2"/>
  <c r="K37" i="2"/>
  <c r="J37" i="2"/>
  <c r="I37" i="2"/>
  <c r="H37" i="2"/>
  <c r="D74" i="2"/>
  <c r="D75" i="2"/>
  <c r="I49" i="4"/>
  <c r="E48" i="4"/>
  <c r="I48" i="4" s="1"/>
  <c r="E47" i="4"/>
  <c r="I47" i="4" s="1"/>
  <c r="E46" i="4"/>
  <c r="D48" i="4"/>
  <c r="D47" i="4"/>
  <c r="C32" i="4"/>
  <c r="C31" i="4"/>
  <c r="C30" i="4"/>
  <c r="C29" i="4"/>
  <c r="B32" i="4"/>
  <c r="B31" i="4"/>
  <c r="B30" i="4"/>
  <c r="B29" i="4"/>
  <c r="E32" i="4"/>
  <c r="E31" i="4"/>
  <c r="E30" i="4"/>
  <c r="E29" i="4"/>
  <c r="D31" i="4"/>
  <c r="D30" i="4"/>
  <c r="D29" i="4"/>
  <c r="D25" i="4"/>
  <c r="D24" i="4"/>
  <c r="D23" i="4"/>
  <c r="D22" i="4"/>
  <c r="C25" i="4"/>
  <c r="C24" i="4"/>
  <c r="C23" i="4"/>
  <c r="C22" i="4"/>
  <c r="B25" i="4"/>
  <c r="B24" i="4"/>
  <c r="B48" i="4" s="1"/>
  <c r="B23" i="4"/>
  <c r="B22" i="4"/>
  <c r="E25" i="4"/>
  <c r="E24" i="4"/>
  <c r="H34" i="2"/>
  <c r="I34" i="2"/>
  <c r="J34" i="2"/>
  <c r="K34" i="2"/>
  <c r="H35" i="2"/>
  <c r="I35" i="2"/>
  <c r="J35" i="2"/>
  <c r="K35" i="2"/>
  <c r="H36" i="2"/>
  <c r="I36" i="2"/>
  <c r="J36" i="2"/>
  <c r="K36" i="2"/>
  <c r="J15" i="5"/>
  <c r="J16" i="5"/>
  <c r="I15" i="5"/>
  <c r="I16" i="5"/>
  <c r="G91" i="1" l="1"/>
  <c r="H91" i="1"/>
  <c r="G46" i="4"/>
  <c r="I46" i="4"/>
  <c r="G25" i="4"/>
  <c r="H25" i="4"/>
  <c r="I30" i="4"/>
  <c r="H30" i="4"/>
  <c r="G30" i="4"/>
  <c r="H23" i="4"/>
  <c r="G23" i="4"/>
  <c r="I31" i="4"/>
  <c r="H31" i="4"/>
  <c r="G31" i="4"/>
  <c r="H22" i="4"/>
  <c r="G22" i="4"/>
  <c r="H29" i="4"/>
  <c r="G29" i="4"/>
  <c r="I29" i="4"/>
  <c r="I32" i="4"/>
  <c r="H32" i="4"/>
  <c r="G32" i="4"/>
  <c r="H24" i="4"/>
  <c r="G24" i="4"/>
  <c r="H23" i="5"/>
  <c r="G23" i="5"/>
  <c r="I46" i="5"/>
  <c r="H46" i="5"/>
  <c r="I32" i="5"/>
  <c r="H32" i="5"/>
  <c r="G32" i="5"/>
  <c r="G24" i="5"/>
  <c r="H24" i="5"/>
  <c r="I29" i="5"/>
  <c r="H29" i="5"/>
  <c r="G29" i="5"/>
  <c r="I31" i="5"/>
  <c r="H31" i="5"/>
  <c r="G31" i="5"/>
  <c r="I48" i="5"/>
  <c r="H48" i="5"/>
  <c r="G48" i="5"/>
  <c r="I49" i="5"/>
  <c r="H49" i="5"/>
  <c r="G49" i="5"/>
  <c r="H21" i="5"/>
  <c r="G21" i="5"/>
  <c r="J64" i="2"/>
  <c r="I64" i="2"/>
  <c r="H64" i="2"/>
  <c r="H66" i="2"/>
  <c r="I66" i="2"/>
  <c r="I65" i="2"/>
  <c r="H65" i="2"/>
  <c r="I67" i="2"/>
  <c r="H67" i="2"/>
  <c r="H56" i="2"/>
  <c r="I56" i="2"/>
  <c r="H72" i="2"/>
  <c r="J72" i="2"/>
  <c r="G100" i="1"/>
  <c r="I100" i="1"/>
  <c r="G81" i="1"/>
  <c r="F47" i="4"/>
  <c r="H59" i="3"/>
  <c r="D58" i="2"/>
  <c r="D64" i="2"/>
  <c r="D57" i="2"/>
  <c r="D66" i="2"/>
  <c r="D67" i="2"/>
  <c r="I72" i="2"/>
  <c r="G59" i="3"/>
  <c r="F32" i="4"/>
  <c r="F31" i="4"/>
  <c r="G47" i="4"/>
  <c r="F30" i="4"/>
  <c r="G48" i="4"/>
  <c r="F49" i="4"/>
  <c r="F48" i="4"/>
  <c r="H49" i="4"/>
  <c r="H48" i="4"/>
  <c r="H47" i="4"/>
  <c r="F25" i="4"/>
  <c r="I25" i="4" s="1"/>
  <c r="G49" i="4"/>
  <c r="F24" i="4"/>
  <c r="I24" i="4" s="1"/>
  <c r="F23" i="4"/>
  <c r="I23" i="4" s="1"/>
  <c r="F29" i="4"/>
  <c r="H46" i="4"/>
  <c r="F22" i="4"/>
  <c r="I22" i="4" s="1"/>
  <c r="F46" i="4"/>
  <c r="H92" i="1" l="1"/>
  <c r="H93" i="1"/>
  <c r="H94" i="1"/>
  <c r="H95" i="1"/>
  <c r="G92" i="1"/>
  <c r="G93" i="1"/>
  <c r="G94" i="1"/>
  <c r="G95" i="1"/>
  <c r="G83" i="1"/>
  <c r="G84" i="1"/>
  <c r="G85" i="1"/>
  <c r="G86" i="1"/>
  <c r="I60" i="3"/>
  <c r="I61" i="3"/>
  <c r="I62" i="3"/>
  <c r="I63" i="3"/>
  <c r="H60" i="3"/>
  <c r="H61" i="3"/>
  <c r="H62" i="3"/>
  <c r="H63" i="3"/>
  <c r="G60" i="3"/>
  <c r="G61" i="3"/>
  <c r="G62" i="3"/>
  <c r="G63" i="3"/>
  <c r="G68" i="3"/>
  <c r="G69" i="3"/>
  <c r="G70" i="3"/>
  <c r="G67" i="3"/>
  <c r="H68" i="3"/>
  <c r="H69" i="3"/>
  <c r="H70" i="3"/>
  <c r="H67" i="3"/>
  <c r="H100" i="1"/>
  <c r="H101" i="1"/>
  <c r="H102" i="1"/>
  <c r="H103" i="1"/>
  <c r="H104" i="1"/>
  <c r="G101" i="1"/>
  <c r="G102" i="1"/>
  <c r="G103" i="1"/>
  <c r="G104" i="1"/>
  <c r="A8" i="5" l="1"/>
  <c r="J67" i="2"/>
  <c r="J66" i="2"/>
  <c r="J65" i="2"/>
  <c r="H58" i="2"/>
  <c r="H57" i="2"/>
  <c r="I75" i="2"/>
  <c r="H75" i="2"/>
  <c r="I74" i="2"/>
  <c r="H74" i="2"/>
  <c r="I73" i="2"/>
  <c r="H73" i="2"/>
  <c r="A8" i="3" l="1"/>
  <c r="A8" i="2"/>
  <c r="G96" i="1" l="1"/>
  <c r="H105" i="1" l="1"/>
  <c r="I105" i="1"/>
  <c r="G105" i="1"/>
  <c r="H96" i="1"/>
</calcChain>
</file>

<file path=xl/sharedStrings.xml><?xml version="1.0" encoding="utf-8"?>
<sst xmlns="http://schemas.openxmlformats.org/spreadsheetml/2006/main" count="486" uniqueCount="126">
  <si>
    <t>MELBOURNE EXPORT</t>
  </si>
  <si>
    <t xml:space="preserve">LCL SAILING SCHEDULE </t>
  </si>
  <si>
    <t xml:space="preserve">BUSAN </t>
  </si>
  <si>
    <t>Vessel</t>
  </si>
  <si>
    <t>VOY</t>
  </si>
  <si>
    <t>Depot
Cut Off</t>
  </si>
  <si>
    <t>ETD
Melbourne</t>
  </si>
  <si>
    <t xml:space="preserve">ETA
Busan </t>
  </si>
  <si>
    <t xml:space="preserve">HONG KONG </t>
  </si>
  <si>
    <t>ETA
Hong Kong</t>
  </si>
  <si>
    <t>SHANGHAI</t>
  </si>
  <si>
    <t>ETA
Shanghai</t>
  </si>
  <si>
    <t>PORT KELANG</t>
  </si>
  <si>
    <t>ETA
Port Kelang</t>
  </si>
  <si>
    <t>SINGAPORE</t>
  </si>
  <si>
    <t>ETA
Singapore</t>
  </si>
  <si>
    <r>
      <t xml:space="preserve">ETA
</t>
    </r>
    <r>
      <rPr>
        <b/>
        <sz val="12"/>
        <color theme="1"/>
        <rFont val="Nyala"/>
      </rPr>
      <t>Ho Chi Minh</t>
    </r>
  </si>
  <si>
    <t>ETA
Bangkok</t>
  </si>
  <si>
    <t>ETA
Keelung</t>
  </si>
  <si>
    <t>ETA
Dubai</t>
  </si>
  <si>
    <t xml:space="preserve">UK &amp; EUROPE 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</si>
  <si>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</si>
  <si>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</si>
  <si>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</si>
  <si>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t>USA</t>
  </si>
  <si>
    <r>
      <t xml:space="preserve">ETA
</t>
    </r>
    <r>
      <rPr>
        <b/>
        <sz val="12"/>
        <color theme="1"/>
        <rFont val="Nyala"/>
      </rPr>
      <t>Los Angeles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</si>
  <si>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</si>
  <si>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t>NEW ZEALAND</t>
  </si>
  <si>
    <t>ETA
Auckland</t>
  </si>
  <si>
    <t>ETA
Lyttleton</t>
  </si>
  <si>
    <t>ETA
Wellington</t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</si>
  <si>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</si>
  <si>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</si>
  <si>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</si>
  <si>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</si>
  <si>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 xml:space="preserve">* All Business transactions are in accordance with Asea360 Consolidation's standard terms and conditions and can be obtained upon request. </t>
  </si>
  <si>
    <t>SYDNEY EXPORT</t>
  </si>
  <si>
    <t>Cut Off</t>
  </si>
  <si>
    <t>ETD
Sydney</t>
  </si>
  <si>
    <t>HONG KONG</t>
  </si>
  <si>
    <r>
      <t xml:space="preserve">ETA
</t>
    </r>
    <r>
      <rPr>
        <b/>
        <sz val="11"/>
        <color theme="1"/>
        <rFont val="Nyala"/>
      </rPr>
      <t>Ho Chi Minh</t>
    </r>
  </si>
  <si>
    <t>OOCL BRISBANE</t>
  </si>
  <si>
    <t>OOCL YOKOHAMA</t>
  </si>
  <si>
    <t>BRISBANE EXPORT</t>
  </si>
  <si>
    <t>ETD
Brisbane</t>
  </si>
  <si>
    <t>FREMANTLE EXPORT</t>
  </si>
  <si>
    <t>ETD
Fremantle</t>
  </si>
  <si>
    <t>ADELAIDE EXPORT</t>
  </si>
  <si>
    <t>ETD
Adelaide</t>
  </si>
  <si>
    <t>Receivals</t>
  </si>
  <si>
    <t>Start</t>
  </si>
  <si>
    <t>ETA Wellington</t>
  </si>
  <si>
    <t xml:space="preserve">   upon request. </t>
  </si>
  <si>
    <t xml:space="preserve">* All Business transactions are in accordance with Asea360 Consolidation's standard terms and conditions and can be obtained </t>
  </si>
  <si>
    <t xml:space="preserve">NEW ZEALAND                 </t>
  </si>
  <si>
    <t>KOTA LARIS</t>
  </si>
  <si>
    <t>OOCL ITALY</t>
  </si>
  <si>
    <t xml:space="preserve">* Time Slot bookings are required for all export delivers via Inbound connect booking system.     </t>
  </si>
  <si>
    <t>OOCL HOUSTON</t>
  </si>
  <si>
    <t>OOCL CHICAGO</t>
  </si>
  <si>
    <r>
      <t xml:space="preserve">ETA
</t>
    </r>
    <r>
      <rPr>
        <b/>
        <sz val="11"/>
        <color theme="1"/>
        <rFont val="Nyala"/>
      </rPr>
      <t>Port Kelang</t>
    </r>
  </si>
  <si>
    <t>RIO GRANDE</t>
  </si>
  <si>
    <t>COSCO GENOA</t>
  </si>
  <si>
    <t>COSCO ROTTERDAM</t>
  </si>
  <si>
    <t>KOTA LUMAYAN</t>
  </si>
  <si>
    <t>KOTA LAMBAI</t>
  </si>
  <si>
    <t>ANL TASMAN TRADER</t>
  </si>
  <si>
    <t>CHARLOTTE SCHULTE</t>
  </si>
  <si>
    <t>EVER UNICORN</t>
  </si>
  <si>
    <t>HYUNDAI PRIVILEGE</t>
  </si>
  <si>
    <t>HYUNDAI VANCOUVER</t>
  </si>
  <si>
    <t>EVER URBAN</t>
  </si>
  <si>
    <t>WIDE HOTEL</t>
  </si>
  <si>
    <t>194N</t>
  </si>
  <si>
    <t>ETA
Busan</t>
  </si>
  <si>
    <t>ETA
Tokyo</t>
  </si>
  <si>
    <t xml:space="preserve">ETA
Colombo </t>
  </si>
  <si>
    <t>ETA
Nhava Sheva</t>
  </si>
  <si>
    <t>ETA
Chicago</t>
  </si>
  <si>
    <t>ETA
Hamburg</t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</si>
  <si>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</t>
    </r>
    <r>
      <rPr>
        <b/>
        <sz val="13"/>
        <color theme="1"/>
        <rFont val="Nyala"/>
      </rPr>
      <t>Southampton</t>
    </r>
  </si>
  <si>
    <t>ETA
Qingdao</t>
  </si>
  <si>
    <t>MIDDLE EAST / INDIA</t>
  </si>
  <si>
    <t>079N</t>
  </si>
  <si>
    <t xml:space="preserve">HO CHI MINH  </t>
  </si>
  <si>
    <t>ETA
Ho Chi Minh</t>
  </si>
  <si>
    <t>PALAWAN</t>
  </si>
  <si>
    <t>135N</t>
  </si>
  <si>
    <t xml:space="preserve"> </t>
  </si>
  <si>
    <t>OOCL KUALA LUMPUR</t>
  </si>
  <si>
    <t>169N</t>
  </si>
  <si>
    <t>100N</t>
  </si>
  <si>
    <t>CMA CGM SEMARANG</t>
  </si>
  <si>
    <t>167N</t>
  </si>
  <si>
    <t>0102N</t>
  </si>
  <si>
    <t>0291N</t>
  </si>
  <si>
    <t>COSCO SINGAPORE</t>
  </si>
  <si>
    <t>228N</t>
  </si>
  <si>
    <t>KETA</t>
  </si>
  <si>
    <t>191N</t>
  </si>
  <si>
    <t>JOGELA</t>
  </si>
  <si>
    <t>078N</t>
  </si>
  <si>
    <t>197N</t>
  </si>
  <si>
    <t>OOCL PANAMA</t>
  </si>
  <si>
    <t>314N</t>
  </si>
  <si>
    <t>0179N</t>
  </si>
  <si>
    <t>170N</t>
  </si>
  <si>
    <t>OOCL DURBAN</t>
  </si>
  <si>
    <t>022N</t>
  </si>
  <si>
    <t>0032N</t>
  </si>
  <si>
    <t>179N</t>
  </si>
  <si>
    <t>082N</t>
  </si>
  <si>
    <t>0166N</t>
  </si>
  <si>
    <t>CMA CGM SEMERANG</t>
  </si>
  <si>
    <t>CMA CGM QUELIMANE</t>
  </si>
  <si>
    <t>0105N</t>
  </si>
  <si>
    <t xml:space="preserve">OOCL KUALA LUMPUR </t>
  </si>
  <si>
    <t>198N</t>
  </si>
  <si>
    <t>ANL GIPPSLAND</t>
  </si>
  <si>
    <t>074N</t>
  </si>
  <si>
    <t xml:space="preserve">OOCL BRAZIL </t>
  </si>
  <si>
    <t>039N</t>
  </si>
  <si>
    <t>CONTSHIP</t>
  </si>
  <si>
    <t>2417</t>
  </si>
  <si>
    <t>190N</t>
  </si>
  <si>
    <t>15th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</si>
</sst>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dd\-mmm\-yy;@"/>
    <numFmt numFmtId="165" formatCode="[$-409]d\-mmm\-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.5"/>
      <name val="Arial Narrow"/>
      <family val="2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3"/>
      <color theme="1"/>
      <name val="Nyala"/>
    </font>
    <font>
      <b/>
      <sz val="14"/>
      <color rgb="FF000000"/>
      <name val="Calibri"/>
      <family val="2"/>
    </font>
    <font>
      <b/>
      <sz val="14"/>
      <color rgb="FF000000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/>
    <xf numFmtId="164" fontId="14" fillId="2" borderId="0" xfId="2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4" fontId="1" fillId="2" borderId="0" xfId="1" applyNumberFormat="1" applyFill="1" applyBorder="1" applyAlignment="1" applyProtection="1">
      <alignment horizontal="center" vertical="center"/>
    </xf>
    <xf numFmtId="16" fontId="17" fillId="2" borderId="0" xfId="0" applyNumberFormat="1" applyFont="1" applyFill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17" fillId="2" borderId="0" xfId="0" applyFont="1" applyFill="1"/>
    <xf numFmtId="0" fontId="17" fillId="2" borderId="0" xfId="0" quotePrefix="1" applyFont="1" applyFill="1" applyAlignment="1">
      <alignment horizontal="left"/>
    </xf>
    <xf numFmtId="164" fontId="5" fillId="2" borderId="0" xfId="3" applyFont="1" applyFill="1" applyAlignment="1">
      <alignment horizontal="left"/>
    </xf>
    <xf numFmtId="1" fontId="5" fillId="2" borderId="0" xfId="3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0" fontId="16" fillId="2" borderId="0" xfId="0" applyFont="1" applyFill="1"/>
    <xf numFmtId="0" fontId="16" fillId="2" borderId="0" xfId="0" quotePrefix="1" applyFont="1" applyFill="1" applyAlignment="1">
      <alignment horizontal="left"/>
    </xf>
    <xf numFmtId="16" fontId="16" fillId="2" borderId="0" xfId="0" quotePrefix="1" applyNumberFormat="1" applyFont="1" applyFill="1" applyAlignment="1">
      <alignment horizontal="left"/>
    </xf>
    <xf numFmtId="16" fontId="1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5" fillId="2" borderId="0" xfId="3" applyNumberFormat="1" applyFont="1" applyFill="1" applyAlignment="1">
      <alignment horizontal="center"/>
    </xf>
    <xf numFmtId="0" fontId="16" fillId="2" borderId="0" xfId="0" quotePrefix="1" applyFont="1" applyFill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0" fontId="24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17" xfId="0" applyNumberFormat="1" applyFont="1" applyFill="1" applyBorder="1" applyAlignment="1">
      <alignment horizontal="center"/>
    </xf>
    <xf numFmtId="16" fontId="16" fillId="4" borderId="18" xfId="0" applyNumberFormat="1" applyFont="1" applyFill="1" applyBorder="1" applyAlignment="1">
      <alignment horizontal="center"/>
    </xf>
    <xf numFmtId="16" fontId="25" fillId="5" borderId="10" xfId="0" applyNumberFormat="1" applyFont="1" applyFill="1" applyBorder="1" applyAlignment="1">
      <alignment horizontal="center" vertical="center"/>
    </xf>
    <xf numFmtId="0" fontId="16" fillId="0" borderId="0" xfId="0" applyFont="1"/>
    <xf numFmtId="16" fontId="17" fillId="0" borderId="0" xfId="0" applyNumberFormat="1" applyFont="1" applyAlignment="1">
      <alignment horizontal="center"/>
    </xf>
    <xf numFmtId="0" fontId="26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5" fillId="5" borderId="7" xfId="0" applyFont="1" applyFill="1" applyBorder="1" applyAlignment="1">
      <alignment vertical="center"/>
    </xf>
    <xf numFmtId="0" fontId="25" fillId="5" borderId="9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16" fontId="17" fillId="4" borderId="9" xfId="0" applyNumberFormat="1" applyFont="1" applyFill="1" applyBorder="1"/>
    <xf numFmtId="16" fontId="17" fillId="4" borderId="7" xfId="0" applyNumberFormat="1" applyFont="1" applyFill="1" applyBorder="1"/>
    <xf numFmtId="0" fontId="16" fillId="4" borderId="17" xfId="0" quotePrefix="1" applyFont="1" applyFill="1" applyBorder="1" applyAlignment="1">
      <alignment horizontal="center"/>
    </xf>
    <xf numFmtId="0" fontId="17" fillId="2" borderId="0" xfId="0" quotePrefix="1" applyFont="1" applyFill="1"/>
    <xf numFmtId="16" fontId="17" fillId="4" borderId="17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 vertical="center"/>
    </xf>
    <xf numFmtId="0" fontId="16" fillId="4" borderId="0" xfId="0" quotePrefix="1" applyFont="1" applyFill="1" applyAlignment="1">
      <alignment horizontal="left"/>
    </xf>
    <xf numFmtId="0" fontId="17" fillId="4" borderId="0" xfId="0" quotePrefix="1" applyFont="1" applyFill="1" applyAlignment="1">
      <alignment horizontal="left"/>
    </xf>
    <xf numFmtId="16" fontId="17" fillId="4" borderId="0" xfId="0" applyNumberFormat="1" applyFont="1" applyFill="1" applyAlignment="1">
      <alignment horizontal="center"/>
    </xf>
    <xf numFmtId="0" fontId="13" fillId="3" borderId="1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/>
    </xf>
    <xf numFmtId="164" fontId="3" fillId="2" borderId="0" xfId="0" applyNumberFormat="1" applyFont="1" applyFill="1" applyAlignment="1">
      <alignment vertical="center"/>
    </xf>
    <xf numFmtId="164" fontId="31" fillId="2" borderId="0" xfId="2" applyFont="1" applyFill="1"/>
    <xf numFmtId="16" fontId="16" fillId="2" borderId="0" xfId="0" applyNumberFormat="1" applyFont="1" applyFill="1" applyAlignment="1">
      <alignment horizontal="left" vertical="center"/>
    </xf>
    <xf numFmtId="16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0" fontId="16" fillId="4" borderId="26" xfId="0" applyFont="1" applyFill="1" applyBorder="1"/>
    <xf numFmtId="0" fontId="16" fillId="4" borderId="17" xfId="0" quotePrefix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vertical="top"/>
    </xf>
    <xf numFmtId="0" fontId="16" fillId="5" borderId="0" xfId="0" applyFont="1" applyFill="1" applyAlignment="1">
      <alignment vertical="top"/>
    </xf>
    <xf numFmtId="16" fontId="16" fillId="5" borderId="0" xfId="0" applyNumberFormat="1" applyFont="1" applyFill="1" applyAlignment="1">
      <alignment horizontal="center" vertical="top"/>
    </xf>
    <xf numFmtId="16" fontId="16" fillId="5" borderId="8" xfId="0" applyNumberFormat="1" applyFont="1" applyFill="1" applyBorder="1" applyAlignment="1">
      <alignment horizontal="center" vertical="top"/>
    </xf>
    <xf numFmtId="0" fontId="16" fillId="5" borderId="9" xfId="0" applyFont="1" applyFill="1" applyBorder="1" applyAlignment="1">
      <alignment vertical="top"/>
    </xf>
    <xf numFmtId="0" fontId="16" fillId="5" borderId="10" xfId="0" applyFont="1" applyFill="1" applyBorder="1" applyAlignment="1">
      <alignment vertical="top"/>
    </xf>
    <xf numFmtId="16" fontId="16" fillId="5" borderId="10" xfId="0" applyNumberFormat="1" applyFont="1" applyFill="1" applyBorder="1" applyAlignment="1">
      <alignment horizontal="center" vertical="top"/>
    </xf>
    <xf numFmtId="16" fontId="16" fillId="5" borderId="11" xfId="0" applyNumberFormat="1" applyFont="1" applyFill="1" applyBorder="1" applyAlignment="1">
      <alignment horizontal="center" vertical="top"/>
    </xf>
    <xf numFmtId="0" fontId="16" fillId="4" borderId="0" xfId="0" quotePrefix="1" applyFont="1" applyFill="1" applyAlignment="1">
      <alignment horizontal="center"/>
    </xf>
    <xf numFmtId="16" fontId="25" fillId="5" borderId="0" xfId="0" applyNumberFormat="1" applyFont="1" applyFill="1" applyAlignment="1">
      <alignment horizontal="center" vertical="center"/>
    </xf>
    <xf numFmtId="0" fontId="25" fillId="5" borderId="26" xfId="0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16" fontId="32" fillId="5" borderId="8" xfId="0" applyNumberFormat="1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2" fillId="5" borderId="10" xfId="0" applyFont="1" applyFill="1" applyBorder="1" applyAlignment="1">
      <alignment horizontal="center" vertical="center"/>
    </xf>
    <xf numFmtId="16" fontId="32" fillId="5" borderId="10" xfId="0" applyNumberFormat="1" applyFont="1" applyFill="1" applyBorder="1" applyAlignment="1">
      <alignment horizontal="center" vertical="center"/>
    </xf>
    <xf numFmtId="16" fontId="32" fillId="5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vertical="center"/>
    </xf>
    <xf numFmtId="0" fontId="17" fillId="4" borderId="10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16" fontId="25" fillId="2" borderId="0" xfId="0" applyNumberFormat="1" applyFont="1" applyFill="1" applyAlignment="1">
      <alignment horizontal="center" vertical="center"/>
    </xf>
    <xf numFmtId="0" fontId="33" fillId="5" borderId="7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16" fontId="33" fillId="2" borderId="0" xfId="0" applyNumberFormat="1" applyFont="1" applyFill="1" applyAlignment="1">
      <alignment horizontal="center" vertical="center"/>
    </xf>
    <xf numFmtId="0" fontId="17" fillId="4" borderId="26" xfId="0" applyFont="1" applyFill="1" applyBorder="1"/>
    <xf numFmtId="0" fontId="17" fillId="4" borderId="17" xfId="0" quotePrefix="1" applyFont="1" applyFill="1" applyBorder="1" applyAlignment="1">
      <alignment horizontal="left"/>
    </xf>
    <xf numFmtId="16" fontId="33" fillId="5" borderId="0" xfId="0" applyNumberFormat="1" applyFont="1" applyFill="1" applyAlignment="1">
      <alignment horizontal="center" vertical="center"/>
    </xf>
    <xf numFmtId="16" fontId="17" fillId="4" borderId="26" xfId="0" applyNumberFormat="1" applyFont="1" applyFill="1" applyBorder="1"/>
    <xf numFmtId="0" fontId="17" fillId="4" borderId="17" xfId="0" applyFont="1" applyFill="1" applyBorder="1" applyAlignment="1">
      <alignment horizontal="center"/>
    </xf>
    <xf numFmtId="16" fontId="17" fillId="4" borderId="18" xfId="0" applyNumberFormat="1" applyFont="1" applyFill="1" applyBorder="1" applyAlignment="1">
      <alignment horizontal="center"/>
    </xf>
    <xf numFmtId="164" fontId="31" fillId="2" borderId="17" xfId="2" applyFont="1" applyFill="1" applyBorder="1"/>
    <xf numFmtId="164" fontId="14" fillId="2" borderId="7" xfId="2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 vertical="center"/>
    </xf>
    <xf numFmtId="16" fontId="16" fillId="2" borderId="17" xfId="0" quotePrefix="1" applyNumberFormat="1" applyFont="1" applyFill="1" applyBorder="1" applyAlignment="1">
      <alignment horizontal="center"/>
    </xf>
    <xf numFmtId="0" fontId="2" fillId="2" borderId="41" xfId="0" applyFont="1" applyFill="1" applyBorder="1" applyAlignment="1">
      <alignment vertical="center"/>
    </xf>
    <xf numFmtId="49" fontId="16" fillId="4" borderId="17" xfId="0" quotePrefix="1" applyNumberFormat="1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16" fontId="16" fillId="5" borderId="17" xfId="0" applyNumberFormat="1" applyFont="1" applyFill="1" applyBorder="1" applyAlignment="1">
      <alignment horizontal="center" vertical="top"/>
    </xf>
    <xf numFmtId="0" fontId="16" fillId="4" borderId="53" xfId="0" applyFont="1" applyFill="1" applyBorder="1"/>
    <xf numFmtId="0" fontId="16" fillId="4" borderId="23" xfId="0" quotePrefix="1" applyFont="1" applyFill="1" applyBorder="1" applyAlignment="1">
      <alignment horizontal="left"/>
    </xf>
    <xf numFmtId="16" fontId="16" fillId="4" borderId="23" xfId="0" applyNumberFormat="1" applyFont="1" applyFill="1" applyBorder="1" applyAlignment="1">
      <alignment horizontal="center"/>
    </xf>
    <xf numFmtId="16" fontId="16" fillId="4" borderId="3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/>
    </xf>
    <xf numFmtId="0" fontId="16" fillId="4" borderId="10" xfId="0" applyFont="1" applyFill="1" applyBorder="1" applyAlignment="1">
      <alignment horizontal="left"/>
    </xf>
    <xf numFmtId="0" fontId="16" fillId="4" borderId="17" xfId="0" applyFont="1" applyFill="1" applyBorder="1" applyAlignment="1">
      <alignment horizontal="left"/>
    </xf>
    <xf numFmtId="16" fontId="37" fillId="5" borderId="10" xfId="0" applyNumberFormat="1" applyFont="1" applyFill="1" applyBorder="1" applyAlignment="1">
      <alignment horizontal="center" vertical="center"/>
    </xf>
    <xf numFmtId="16" fontId="37" fillId="5" borderId="0" xfId="0" applyNumberFormat="1" applyFont="1" applyFill="1" applyAlignment="1">
      <alignment horizontal="center" vertical="center"/>
    </xf>
    <xf numFmtId="16" fontId="38" fillId="5" borderId="0" xfId="0" applyNumberFormat="1" applyFont="1" applyFill="1" applyAlignment="1">
      <alignment horizontal="center" vertical="center"/>
    </xf>
    <xf numFmtId="0" fontId="32" fillId="5" borderId="55" xfId="0" applyFont="1" applyFill="1" applyBorder="1" applyAlignment="1">
      <alignment vertical="center"/>
    </xf>
    <xf numFmtId="0" fontId="32" fillId="5" borderId="54" xfId="0" applyFont="1" applyFill="1" applyBorder="1" applyAlignment="1">
      <alignment horizontal="center" vertical="center"/>
    </xf>
    <xf numFmtId="16" fontId="32" fillId="5" borderId="54" xfId="0" applyNumberFormat="1" applyFont="1" applyFill="1" applyBorder="1" applyAlignment="1">
      <alignment horizontal="center" vertical="center"/>
    </xf>
    <xf numFmtId="16" fontId="32" fillId="5" borderId="50" xfId="0" applyNumberFormat="1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vertical="center"/>
    </xf>
    <xf numFmtId="0" fontId="39" fillId="5" borderId="7" xfId="0" applyFont="1" applyFill="1" applyBorder="1" applyAlignment="1">
      <alignment vertical="center"/>
    </xf>
    <xf numFmtId="16" fontId="39" fillId="5" borderId="10" xfId="0" applyNumberFormat="1" applyFont="1" applyFill="1" applyBorder="1" applyAlignment="1">
      <alignment horizontal="center" vertical="center"/>
    </xf>
    <xf numFmtId="16" fontId="39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17" fillId="4" borderId="17" xfId="0" applyFont="1" applyFill="1" applyBorder="1" applyAlignment="1">
      <alignment horizontal="left"/>
    </xf>
    <xf numFmtId="164" fontId="11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3" fillId="3" borderId="44" xfId="0" applyNumberFormat="1" applyFont="1" applyFill="1" applyBorder="1" applyAlignment="1">
      <alignment horizontal="center" vertical="center" wrapText="1"/>
    </xf>
    <xf numFmtId="164" fontId="13" fillId="3" borderId="45" xfId="0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>
      <alignment horizontal="center" vertical="center" wrapText="1"/>
    </xf>
    <xf numFmtId="164" fontId="13" fillId="3" borderId="43" xfId="0" applyNumberFormat="1" applyFont="1" applyFill="1" applyBorder="1" applyAlignment="1">
      <alignment horizontal="center" vertical="center"/>
    </xf>
    <xf numFmtId="164" fontId="19" fillId="2" borderId="23" xfId="2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 vertical="center" wrapText="1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3" borderId="15" xfId="0" applyNumberFormat="1" applyFont="1" applyFill="1" applyBorder="1" applyAlignment="1">
      <alignment horizontal="center" vertical="top" wrapText="1"/>
    </xf>
    <xf numFmtId="164" fontId="13" fillId="3" borderId="16" xfId="0" applyNumberFormat="1" applyFont="1" applyFill="1" applyBorder="1" applyAlignment="1">
      <alignment horizontal="center" vertical="top" wrapText="1"/>
    </xf>
    <xf numFmtId="0" fontId="13" fillId="3" borderId="21" xfId="0" applyFont="1" applyFill="1" applyBorder="1" applyAlignment="1">
      <alignment horizontal="center" vertical="top"/>
    </xf>
    <xf numFmtId="0" fontId="13" fillId="3" borderId="22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 wrapText="1"/>
    </xf>
    <xf numFmtId="0" fontId="13" fillId="3" borderId="20" xfId="0" applyFont="1" applyFill="1" applyBorder="1" applyAlignment="1">
      <alignment horizontal="center" vertical="top" wrapText="1"/>
    </xf>
    <xf numFmtId="164" fontId="13" fillId="3" borderId="19" xfId="0" applyNumberFormat="1" applyFont="1" applyFill="1" applyBorder="1" applyAlignment="1">
      <alignment horizontal="center" vertical="top" wrapText="1"/>
    </xf>
    <xf numFmtId="164" fontId="13" fillId="3" borderId="20" xfId="0" applyNumberFormat="1" applyFont="1" applyFill="1" applyBorder="1" applyAlignment="1">
      <alignment horizontal="center" vertical="top" wrapText="1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164" fontId="13" fillId="3" borderId="32" xfId="0" applyNumberFormat="1" applyFont="1" applyFill="1" applyBorder="1" applyAlignment="1">
      <alignment horizontal="center" vertical="center" wrapText="1"/>
    </xf>
    <xf numFmtId="164" fontId="13" fillId="3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19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164" fontId="13" fillId="3" borderId="33" xfId="0" applyNumberFormat="1" applyFont="1" applyFill="1" applyBorder="1" applyAlignment="1">
      <alignment horizontal="center" vertical="center" wrapText="1"/>
    </xf>
    <xf numFmtId="164" fontId="13" fillId="3" borderId="36" xfId="0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164" fontId="19" fillId="2" borderId="0" xfId="2" applyFont="1" applyFill="1" applyAlignment="1">
      <alignment horizontal="center"/>
    </xf>
    <xf numFmtId="0" fontId="13" fillId="3" borderId="51" xfId="0" applyFont="1" applyFill="1" applyBorder="1" applyAlignment="1">
      <alignment horizontal="center" vertical="center"/>
    </xf>
    <xf numFmtId="0" fontId="13" fillId="3" borderId="53" xfId="0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164" fontId="13" fillId="2" borderId="0" xfId="0" applyNumberFormat="1" applyFont="1" applyFill="1" applyAlignment="1">
      <alignment horizontal="center" vertical="center"/>
    </xf>
    <xf numFmtId="164" fontId="20" fillId="3" borderId="25" xfId="0" applyNumberFormat="1" applyFont="1" applyFill="1" applyBorder="1" applyAlignment="1">
      <alignment horizontal="center" vertical="center"/>
    </xf>
    <xf numFmtId="164" fontId="13" fillId="3" borderId="2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164" fontId="13" fillId="3" borderId="52" xfId="0" applyNumberFormat="1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/>
    </xf>
    <xf numFmtId="164" fontId="20" fillId="3" borderId="33" xfId="0" applyNumberFormat="1" applyFont="1" applyFill="1" applyBorder="1" applyAlignment="1">
      <alignment horizontal="center" vertical="center" wrapText="1"/>
    </xf>
    <xf numFmtId="164" fontId="20" fillId="3" borderId="50" xfId="0" applyNumberFormat="1" applyFont="1" applyFill="1" applyBorder="1" applyAlignment="1">
      <alignment horizontal="center" vertical="center"/>
    </xf>
    <xf numFmtId="164" fontId="13" fillId="3" borderId="49" xfId="0" applyNumberFormat="1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/>
    </xf>
    <xf numFmtId="164" fontId="13" fillId="3" borderId="35" xfId="0" applyNumberFormat="1" applyFont="1" applyFill="1" applyBorder="1" applyAlignment="1">
      <alignment horizontal="center" vertical="center"/>
    </xf>
    <xf numFmtId="164" fontId="20" fillId="3" borderId="15" xfId="0" applyNumberFormat="1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164" fontId="13" fillId="3" borderId="46" xfId="0" applyNumberFormat="1" applyFont="1" applyFill="1" applyBorder="1" applyAlignment="1">
      <alignment horizontal="center" vertical="center" wrapText="1"/>
    </xf>
    <xf numFmtId="164" fontId="13" fillId="3" borderId="47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7" xfId="0" applyNumberFormat="1" applyFont="1" applyFill="1" applyBorder="1" applyAlignment="1">
      <alignment horizontal="center" vertical="center" wrapText="1"/>
    </xf>
    <xf numFmtId="164" fontId="13" fillId="3" borderId="20" xfId="0" applyNumberFormat="1" applyFont="1" applyFill="1" applyBorder="1" applyAlignment="1">
      <alignment horizontal="center" vertical="center" wrapText="1"/>
    </xf>
  </cellXfs>
  <cellStyles count="21">
    <cellStyle name="Currency 2" xfId="11" xr:uid="{432158FE-92F0-45D4-920A-C9694031F331}"/>
    <cellStyle name="Currency 2 2" xfId="15" xr:uid="{7D19DBFA-9E4B-4840-ADC2-7CEF2721EB2F}"/>
    <cellStyle name="Currency 2 2 2" xfId="20" xr:uid="{31961FC9-E640-443E-A63A-DBCE6947DF8D}"/>
    <cellStyle name="Currency 2 3" xfId="18" xr:uid="{4BB16E2C-48DE-4439-9382-4BACF9A3ECDD}"/>
    <cellStyle name="Currency 3" xfId="10" xr:uid="{E9D91644-DB1C-4004-91C8-29A673FEBFA9}"/>
    <cellStyle name="Currency 3 2" xfId="17" xr:uid="{AD0024CB-2DB8-4631-B3A6-76A2DBDFE26A}"/>
    <cellStyle name="Currency 4" xfId="14" xr:uid="{0D5306EC-3CE2-4B1F-93BE-8A99857A62B1}"/>
    <cellStyle name="Currency 4 2" xfId="19" xr:uid="{A7F38CFE-C8A1-4809-A902-CCD838404E3E}"/>
    <cellStyle name="Hyperlink" xfId="1" builtinId="8"/>
    <cellStyle name="Hyperlink 2" xfId="12" xr:uid="{A1E0913C-8E86-4A01-8B9E-0CEE5DE621C5}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2" xfId="13" xr:uid="{CF283760-4440-4A27-8B33-A30C550A1130}"/>
    <cellStyle name="Normal 3" xfId="9" xr:uid="{AD1AEB78-00CC-4846-B010-3603EB3030C1}"/>
    <cellStyle name="Normal 3 2" xfId="16" xr:uid="{61186B55-AD60-4A35-AC55-5270395760AD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62</xdr:row>
      <xdr:rowOff>164522</xdr:rowOff>
    </xdr:from>
    <xdr:to>
      <xdr:col>5</xdr:col>
      <xdr:colOff>1158270</xdr:colOff>
      <xdr:row>66</xdr:row>
      <xdr:rowOff>132949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4293" y="16166522"/>
          <a:ext cx="3561002" cy="946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1845829</xdr:colOff>
      <xdr:row>110</xdr:row>
      <xdr:rowOff>134939</xdr:rowOff>
    </xdr:from>
    <xdr:to>
      <xdr:col>5</xdr:col>
      <xdr:colOff>1050358</xdr:colOff>
      <xdr:row>114</xdr:row>
      <xdr:rowOff>56287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068" y="29107504"/>
          <a:ext cx="3576007" cy="9483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1374273</xdr:colOff>
      <xdr:row>123</xdr:row>
      <xdr:rowOff>54214</xdr:rowOff>
    </xdr:from>
    <xdr:to>
      <xdr:col>7</xdr:col>
      <xdr:colOff>192683</xdr:colOff>
      <xdr:row>133</xdr:row>
      <xdr:rowOff>24847</xdr:rowOff>
    </xdr:to>
    <xdr:sp macro="" textlink="">
      <xdr:nvSpPr>
        <xdr:cNvPr id="40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1879512" y="32265279"/>
          <a:ext cx="5179454" cy="228976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143742</xdr:colOff>
      <xdr:row>155</xdr:row>
      <xdr:rowOff>139412</xdr:rowOff>
    </xdr:from>
    <xdr:to>
      <xdr:col>8</xdr:col>
      <xdr:colOff>0</xdr:colOff>
      <xdr:row>162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648981" y="39804825"/>
          <a:ext cx="8802907" cy="148397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1428116</xdr:colOff>
      <xdr:row>0</xdr:row>
      <xdr:rowOff>23385</xdr:rowOff>
    </xdr:from>
    <xdr:to>
      <xdr:col>6</xdr:col>
      <xdr:colOff>440344</xdr:colOff>
      <xdr:row>4</xdr:row>
      <xdr:rowOff>57992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1638" y="23385"/>
          <a:ext cx="4710166" cy="1031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1726</xdr:colOff>
      <xdr:row>141</xdr:row>
      <xdr:rowOff>105117</xdr:rowOff>
    </xdr:from>
    <xdr:to>
      <xdr:col>8</xdr:col>
      <xdr:colOff>0</xdr:colOff>
      <xdr:row>150</xdr:row>
      <xdr:rowOff>205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494791" y="36523747"/>
          <a:ext cx="7833622" cy="1982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0</xdr:col>
      <xdr:colOff>158779</xdr:colOff>
      <xdr:row>56</xdr:row>
      <xdr:rowOff>113016</xdr:rowOff>
    </xdr:from>
    <xdr:to>
      <xdr:col>8</xdr:col>
      <xdr:colOff>741046</xdr:colOff>
      <xdr:row>60</xdr:row>
      <xdr:rowOff>21889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F465D2D5-7410-42C5-9A97-F80AD6695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79" y="13914741"/>
          <a:ext cx="8889972" cy="87661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105</xdr:row>
      <xdr:rowOff>66675</xdr:rowOff>
    </xdr:from>
    <xdr:to>
      <xdr:col>8</xdr:col>
      <xdr:colOff>402617</xdr:colOff>
      <xdr:row>109</xdr:row>
      <xdr:rowOff>890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FC20A5F-CADC-4953-A312-9CE08031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7838262"/>
          <a:ext cx="9297642" cy="952976"/>
        </a:xfrm>
        <a:prstGeom prst="rect">
          <a:avLst/>
        </a:prstGeom>
      </xdr:spPr>
    </xdr:pic>
    <xdr:clientData/>
  </xdr:twoCellAnchor>
  <xdr:twoCellAnchor editAs="oneCell">
    <xdr:from>
      <xdr:col>0</xdr:col>
      <xdr:colOff>19049</xdr:colOff>
      <xdr:row>180</xdr:row>
      <xdr:rowOff>152400</xdr:rowOff>
    </xdr:from>
    <xdr:to>
      <xdr:col>8</xdr:col>
      <xdr:colOff>440510</xdr:colOff>
      <xdr:row>184</xdr:row>
      <xdr:rowOff>192221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9DBE7FF-DA8E-47BF-9577-CD2EBDE2F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45160096"/>
          <a:ext cx="9340299" cy="967472"/>
        </a:xfrm>
        <a:prstGeom prst="rect">
          <a:avLst/>
        </a:prstGeom>
      </xdr:spPr>
    </xdr:pic>
    <xdr:clientData/>
  </xdr:twoCellAnchor>
  <xdr:twoCellAnchor>
    <xdr:from>
      <xdr:col>1</xdr:col>
      <xdr:colOff>933450</xdr:colOff>
      <xdr:row>134</xdr:row>
      <xdr:rowOff>0</xdr:rowOff>
    </xdr:from>
    <xdr:to>
      <xdr:col>7</xdr:col>
      <xdr:colOff>310070</xdr:colOff>
      <xdr:row>151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8EF5BFF-C846-4DF2-BFEE-B510B83D006A}"/>
            </a:ext>
          </a:extLst>
        </xdr:cNvPr>
        <xdr:cNvSpPr txBox="1"/>
      </xdr:nvSpPr>
      <xdr:spPr>
        <a:xfrm>
          <a:off x="1438275" y="34213800"/>
          <a:ext cx="5729795" cy="3943350"/>
        </a:xfrm>
        <a:prstGeom prst="rect">
          <a:avLst/>
        </a:prstGeom>
        <a:solidFill>
          <a:schemeClr val="accent2">
            <a:alpha val="0"/>
          </a:schemeClr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Change of address</a:t>
          </a:r>
          <a:r>
            <a:rPr lang="en-AU" sz="2000">
              <a:solidFill>
                <a:schemeClr val="accent2"/>
              </a:solidFill>
            </a:rPr>
            <a:t> </a:t>
          </a:r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from 17/04/23</a:t>
          </a:r>
        </a:p>
        <a:p>
          <a:pPr algn="ctr"/>
          <a:r>
            <a:rPr lang="en-AU" sz="2000" b="1" i="0" u="sng" strike="noStrike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Please check</a:t>
          </a:r>
          <a:r>
            <a:rPr lang="en-AU" sz="2000" b="1" i="0" u="sng" strike="noStrike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booking confirmation for correct delivery address</a:t>
          </a:r>
          <a:r>
            <a:rPr lang="en-AU" sz="2000">
              <a:solidFill>
                <a:schemeClr val="accent2"/>
              </a:solidFill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20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THE CARGO WAREHOUSE  </a:t>
          </a:r>
          <a:endParaRPr lang="en-AU" sz="2000">
            <a:solidFill>
              <a:srgbClr val="7030A0"/>
            </a:solidFill>
            <a:effectLst/>
          </a:endParaRPr>
        </a:p>
        <a:p>
          <a:pPr algn="ctr"/>
          <a:r>
            <a:rPr lang="en-AU" sz="2000" b="1">
              <a:solidFill>
                <a:srgbClr val="7030A0"/>
              </a:solidFill>
            </a:rPr>
            <a:t>557 Mt</a:t>
          </a:r>
          <a:r>
            <a:rPr lang="en-AU" sz="2000" b="1" baseline="0">
              <a:solidFill>
                <a:srgbClr val="7030A0"/>
              </a:solidFill>
            </a:rPr>
            <a:t> Derrimut Road,</a:t>
          </a:r>
          <a:r>
            <a:rPr lang="en-AU" sz="2000" b="1">
              <a:solidFill>
                <a:srgbClr val="7030A0"/>
              </a:solidFill>
            </a:rPr>
            <a:t> </a:t>
          </a:r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Derrimut VIC 3026</a:t>
          </a:r>
          <a:r>
            <a:rPr lang="en-AU" sz="2000">
              <a:solidFill>
                <a:srgbClr val="7030A0"/>
              </a:solidFill>
            </a:rPr>
            <a:t> </a:t>
          </a:r>
        </a:p>
        <a:p>
          <a:pPr algn="ctr"/>
          <a:r>
            <a:rPr lang="en-AU" sz="2000" b="1" i="0" u="none" strike="noStrike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Hours: 7.00am – 3.30pm (Mon-Fri)</a:t>
          </a:r>
        </a:p>
        <a:p>
          <a:pPr algn="ctr"/>
          <a:r>
            <a:rPr lang="en-AU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2000" b="1" baseline="0">
              <a:solidFill>
                <a:srgbClr val="7030A0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 b="1" u="none" baseline="0">
              <a:solidFill>
                <a:srgbClr val="FF0000"/>
              </a:solidFill>
            </a:rPr>
            <a:t>** The Cargo Warehouse has introduced a time slot booking system. Please ensure your transport company has made a booking in order to deliver export cargo **</a:t>
          </a:r>
        </a:p>
        <a:p>
          <a:pPr algn="ctr"/>
          <a:endParaRPr lang="en-AU" sz="1600" b="1" u="none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95251</xdr:colOff>
      <xdr:row>7</xdr:row>
      <xdr:rowOff>161924</xdr:rowOff>
    </xdr:from>
    <xdr:to>
      <xdr:col>7</xdr:col>
      <xdr:colOff>952500</xdr:colOff>
      <xdr:row>11</xdr:row>
      <xdr:rowOff>209550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8ABF6F-C4E8-40DC-9448-F4D7E54546E6}"/>
            </a:ext>
          </a:extLst>
        </xdr:cNvPr>
        <xdr:cNvSpPr txBox="1"/>
      </xdr:nvSpPr>
      <xdr:spPr>
        <a:xfrm>
          <a:off x="600076" y="2800349"/>
          <a:ext cx="72104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The</a:t>
          </a:r>
          <a:r>
            <a:rPr lang="en-AU" sz="2000" b="1" baseline="0">
              <a:solidFill>
                <a:srgbClr val="FF0000"/>
              </a:solidFill>
            </a:rPr>
            <a:t> Cargo Warehouse will not be accepting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export freight on chep or loscam pallets. </a:t>
          </a:r>
        </a:p>
        <a:p>
          <a:pPr algn="ctr"/>
          <a:r>
            <a:rPr lang="en-AU" sz="2000" b="1" baseline="0">
              <a:solidFill>
                <a:srgbClr val="FF0000"/>
              </a:solidFill>
            </a:rPr>
            <a:t>Vehicles will be turned away and cargo will need to be redelivered on ISPM treated pallets or plastic pallets. </a:t>
          </a:r>
          <a:r>
            <a:rPr lang="en-AU" sz="2000" b="1">
              <a:solidFill>
                <a:srgbClr val="FF0000"/>
              </a:solidFill>
            </a:rPr>
            <a:t>**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1179714</xdr:colOff>
      <xdr:row>94</xdr:row>
      <xdr:rowOff>159155</xdr:rowOff>
    </xdr:from>
    <xdr:to>
      <xdr:col>7</xdr:col>
      <xdr:colOff>640772</xdr:colOff>
      <xdr:row>104</xdr:row>
      <xdr:rowOff>85725</xdr:rowOff>
    </xdr:to>
    <xdr:sp macro="" textlink="">
      <xdr:nvSpPr>
        <xdr:cNvPr id="38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1636914" y="26819630"/>
          <a:ext cx="5604683" cy="221257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jcarter@asea360.com.au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WENDY   wthompson@asea360.com.au 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155865</xdr:colOff>
      <xdr:row>136</xdr:row>
      <xdr:rowOff>203921</xdr:rowOff>
    </xdr:from>
    <xdr:to>
      <xdr:col>9</xdr:col>
      <xdr:colOff>697490</xdr:colOff>
      <xdr:row>143</xdr:row>
      <xdr:rowOff>221240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649433" y="36199762"/>
          <a:ext cx="8456034" cy="1593273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1800225</xdr:colOff>
      <xdr:row>0</xdr:row>
      <xdr:rowOff>140970</xdr:rowOff>
    </xdr:from>
    <xdr:to>
      <xdr:col>6</xdr:col>
      <xdr:colOff>593695</xdr:colOff>
      <xdr:row>4</xdr:row>
      <xdr:rowOff>130810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40970"/>
          <a:ext cx="4496405" cy="1030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45</xdr:row>
      <xdr:rowOff>173182</xdr:rowOff>
    </xdr:from>
    <xdr:to>
      <xdr:col>6</xdr:col>
      <xdr:colOff>740581</xdr:colOff>
      <xdr:row>50</xdr:row>
      <xdr:rowOff>36279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83</xdr:row>
      <xdr:rowOff>121229</xdr:rowOff>
    </xdr:from>
    <xdr:to>
      <xdr:col>6</xdr:col>
      <xdr:colOff>666778</xdr:colOff>
      <xdr:row>87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1928812</xdr:colOff>
      <xdr:row>107</xdr:row>
      <xdr:rowOff>206375</xdr:rowOff>
    </xdr:from>
    <xdr:to>
      <xdr:col>7</xdr:col>
      <xdr:colOff>396874</xdr:colOff>
      <xdr:row>120</xdr:row>
      <xdr:rowOff>132050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87744" y="30617102"/>
          <a:ext cx="4027198" cy="12764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163512</xdr:colOff>
      <xdr:row>104</xdr:row>
      <xdr:rowOff>192375</xdr:rowOff>
    </xdr:from>
    <xdr:to>
      <xdr:col>7</xdr:col>
      <xdr:colOff>504537</xdr:colOff>
      <xdr:row>112</xdr:row>
      <xdr:rowOff>147206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787217" y="28983852"/>
          <a:ext cx="4151025" cy="175592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- 3.00PM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102004</xdr:colOff>
      <xdr:row>40</xdr:row>
      <xdr:rowOff>19741</xdr:rowOff>
    </xdr:from>
    <xdr:to>
      <xdr:col>9</xdr:col>
      <xdr:colOff>763154</xdr:colOff>
      <xdr:row>44</xdr:row>
      <xdr:rowOff>18283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4A750F4-9F90-4B68-A553-835DF9A6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04" y="11792641"/>
          <a:ext cx="9414625" cy="921197"/>
        </a:xfrm>
        <a:prstGeom prst="rect">
          <a:avLst/>
        </a:prstGeom>
      </xdr:spPr>
    </xdr:pic>
    <xdr:clientData/>
  </xdr:twoCellAnchor>
  <xdr:twoCellAnchor editAs="oneCell">
    <xdr:from>
      <xdr:col>0</xdr:col>
      <xdr:colOff>112570</xdr:colOff>
      <xdr:row>79</xdr:row>
      <xdr:rowOff>4761</xdr:rowOff>
    </xdr:from>
    <xdr:to>
      <xdr:col>9</xdr:col>
      <xdr:colOff>781613</xdr:colOff>
      <xdr:row>82</xdr:row>
      <xdr:rowOff>173946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3B131D1-9D91-4900-92DD-968C04568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570" y="22743534"/>
          <a:ext cx="9772217" cy="95421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151</xdr:row>
      <xdr:rowOff>164522</xdr:rowOff>
    </xdr:from>
    <xdr:to>
      <xdr:col>9</xdr:col>
      <xdr:colOff>626140</xdr:colOff>
      <xdr:row>155</xdr:row>
      <xdr:rowOff>211846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A2EBC06-101A-4A68-BD41-BA4574AB4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104204"/>
          <a:ext cx="9161318" cy="943107"/>
        </a:xfrm>
        <a:prstGeom prst="rect">
          <a:avLst/>
        </a:prstGeom>
      </xdr:spPr>
    </xdr:pic>
    <xdr:clientData/>
  </xdr:twoCellAnchor>
  <xdr:twoCellAnchor>
    <xdr:from>
      <xdr:col>1</xdr:col>
      <xdr:colOff>370607</xdr:colOff>
      <xdr:row>8</xdr:row>
      <xdr:rowOff>182218</xdr:rowOff>
    </xdr:from>
    <xdr:to>
      <xdr:col>8</xdr:col>
      <xdr:colOff>48058</xdr:colOff>
      <xdr:row>11</xdr:row>
      <xdr:rowOff>8658</xdr:rowOff>
    </xdr:to>
    <xdr:sp macro="" textlink="">
      <xdr:nvSpPr>
        <xdr:cNvPr id="5" name="TextBox 2">
          <a:extLst>
            <a:ext uri="{FF2B5EF4-FFF2-40B4-BE49-F238E27FC236}">
              <a16:creationId xmlns:a16="http://schemas.microsoft.com/office/drawing/2014/main" id="{C262C131-0D71-4E67-ABE0-48CBF50972DB}"/>
            </a:ext>
          </a:extLst>
        </xdr:cNvPr>
        <xdr:cNvSpPr txBox="1"/>
      </xdr:nvSpPr>
      <xdr:spPr>
        <a:xfrm>
          <a:off x="826150" y="3205370"/>
          <a:ext cx="6759082" cy="114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>
              <a:solidFill>
                <a:srgbClr val="FF0000"/>
              </a:solidFill>
            </a:rPr>
            <a:t>** Please note receival start dates now listed below.</a:t>
          </a:r>
          <a:br>
            <a:rPr lang="en-AU" sz="2000" b="1">
              <a:solidFill>
                <a:srgbClr val="FF0000"/>
              </a:solidFill>
            </a:rPr>
          </a:br>
          <a:r>
            <a:rPr lang="en-AU" sz="2000" b="1">
              <a:solidFill>
                <a:srgbClr val="FF0000"/>
              </a:solidFill>
            </a:rPr>
            <a:t>Please assist to have freight delivered as close to cut off as possible due to the ever changing wharf receivals** </a:t>
          </a:r>
        </a:p>
      </xdr:txBody>
    </xdr:sp>
    <xdr:clientData/>
  </xdr:twoCellAnchor>
  <xdr:twoCellAnchor editAs="oneCell">
    <xdr:from>
      <xdr:col>1</xdr:col>
      <xdr:colOff>1782569</xdr:colOff>
      <xdr:row>112</xdr:row>
      <xdr:rowOff>108670</xdr:rowOff>
    </xdr:from>
    <xdr:to>
      <xdr:col>7</xdr:col>
      <xdr:colOff>515885</xdr:colOff>
      <xdr:row>136</xdr:row>
      <xdr:rowOff>169599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1F1ECF-3616-C8E7-E09D-7AA810A3D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137" y="30701238"/>
          <a:ext cx="5406532" cy="545944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106</xdr:row>
      <xdr:rowOff>34638</xdr:rowOff>
    </xdr:from>
    <xdr:to>
      <xdr:col>8</xdr:col>
      <xdr:colOff>813955</xdr:colOff>
      <xdr:row>112</xdr:row>
      <xdr:rowOff>173935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32635" y="31417442"/>
          <a:ext cx="7842124" cy="1530776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572246</xdr:colOff>
      <xdr:row>4</xdr:row>
      <xdr:rowOff>248949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1620001</xdr:colOff>
      <xdr:row>41</xdr:row>
      <xdr:rowOff>74555</xdr:rowOff>
    </xdr:from>
    <xdr:to>
      <xdr:col>6</xdr:col>
      <xdr:colOff>613117</xdr:colOff>
      <xdr:row>45</xdr:row>
      <xdr:rowOff>175029</xdr:rowOff>
    </xdr:to>
    <xdr:pic>
      <xdr:nvPicPr>
        <xdr:cNvPr id="6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251" y="11390255"/>
          <a:ext cx="4687161" cy="10326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1741689</xdr:colOff>
      <xdr:row>76</xdr:row>
      <xdr:rowOff>102005</xdr:rowOff>
    </xdr:from>
    <xdr:to>
      <xdr:col>6</xdr:col>
      <xdr:colOff>817990</xdr:colOff>
      <xdr:row>80</xdr:row>
      <xdr:rowOff>135428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939" y="22866755"/>
          <a:ext cx="4675096" cy="102402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1770062</xdr:colOff>
      <xdr:row>94</xdr:row>
      <xdr:rowOff>182569</xdr:rowOff>
    </xdr:from>
    <xdr:to>
      <xdr:col>7</xdr:col>
      <xdr:colOff>457199</xdr:colOff>
      <xdr:row>104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227262" y="25138069"/>
          <a:ext cx="5049837" cy="22463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1776413</xdr:colOff>
      <xdr:row>87</xdr:row>
      <xdr:rowOff>131762</xdr:rowOff>
    </xdr:from>
    <xdr:to>
      <xdr:col>7</xdr:col>
      <xdr:colOff>317356</xdr:colOff>
      <xdr:row>96</xdr:row>
      <xdr:rowOff>117612</xdr:rowOff>
    </xdr:to>
    <xdr:sp macro="" textlink="">
      <xdr:nvSpPr>
        <xdr:cNvPr id="3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2233613" y="23487062"/>
          <a:ext cx="4903643" cy="20432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+mn-cs"/>
            </a:rPr>
            <a:t>JANELLE  jcarini@asea360.com.au</a:t>
          </a:r>
          <a:endParaRPr lang="en-AU" sz="1800">
            <a:solidFill>
              <a:schemeClr val="accent1"/>
            </a:solidFill>
            <a:effectLst/>
            <a:latin typeface="Cambria" panose="02040503050406030204" pitchFamily="18" charset="0"/>
            <a:ea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849313</xdr:colOff>
      <xdr:row>96</xdr:row>
      <xdr:rowOff>106361</xdr:rowOff>
    </xdr:from>
    <xdr:to>
      <xdr:col>8</xdr:col>
      <xdr:colOff>152400</xdr:colOff>
      <xdr:row>104</xdr:row>
      <xdr:rowOff>104775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1306513" y="25519061"/>
          <a:ext cx="6589712" cy="182721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DEPOT</a:t>
          </a:r>
          <a:r>
            <a:rPr lang="en-AU" sz="1800" b="1" u="sng" baseline="0">
              <a:solidFill>
                <a:srgbClr val="FF0000"/>
              </a:solidFill>
            </a:rPr>
            <a:t> DETAILS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60463</xdr:colOff>
      <xdr:row>35</xdr:row>
      <xdr:rowOff>74544</xdr:rowOff>
    </xdr:from>
    <xdr:to>
      <xdr:col>9</xdr:col>
      <xdr:colOff>206983</xdr:colOff>
      <xdr:row>39</xdr:row>
      <xdr:rowOff>54853</xdr:rowOff>
    </xdr:to>
    <xdr:pic>
      <xdr:nvPicPr>
        <xdr:cNvPr id="4" name="Picture 15">
          <a:extLst>
            <a:ext uri="{FF2B5EF4-FFF2-40B4-BE49-F238E27FC236}">
              <a16:creationId xmlns:a16="http://schemas.microsoft.com/office/drawing/2014/main" id="{F819EDA9-F219-4A0C-BA9A-9B3BC904E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463" y="11562522"/>
          <a:ext cx="9638472" cy="924471"/>
        </a:xfrm>
        <a:prstGeom prst="rect">
          <a:avLst/>
        </a:prstGeom>
      </xdr:spPr>
    </xdr:pic>
    <xdr:clientData/>
  </xdr:twoCellAnchor>
  <xdr:twoCellAnchor editAs="oneCell">
    <xdr:from>
      <xdr:col>0</xdr:col>
      <xdr:colOff>40377</xdr:colOff>
      <xdr:row>71</xdr:row>
      <xdr:rowOff>96285</xdr:rowOff>
    </xdr:from>
    <xdr:to>
      <xdr:col>9</xdr:col>
      <xdr:colOff>344349</xdr:colOff>
      <xdr:row>75</xdr:row>
      <xdr:rowOff>17455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93516B1-7931-4320-A468-C954EEE47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77" y="22078328"/>
          <a:ext cx="9625427" cy="94821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121</xdr:row>
      <xdr:rowOff>49696</xdr:rowOff>
    </xdr:from>
    <xdr:to>
      <xdr:col>9</xdr:col>
      <xdr:colOff>364090</xdr:colOff>
      <xdr:row>125</xdr:row>
      <xdr:rowOff>94278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04B65D-507E-421B-8BF8-33AFACCB0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34505348"/>
          <a:ext cx="9653795" cy="9722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80</xdr:row>
      <xdr:rowOff>34637</xdr:rowOff>
    </xdr:from>
    <xdr:to>
      <xdr:col>8</xdr:col>
      <xdr:colOff>813955</xdr:colOff>
      <xdr:row>87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32635" y="20865398"/>
          <a:ext cx="8173429" cy="164070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283410</xdr:colOff>
      <xdr:row>4</xdr:row>
      <xdr:rowOff>229552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311633</xdr:colOff>
      <xdr:row>70</xdr:row>
      <xdr:rowOff>128725</xdr:rowOff>
    </xdr:from>
    <xdr:to>
      <xdr:col>6</xdr:col>
      <xdr:colOff>477022</xdr:colOff>
      <xdr:row>77</xdr:row>
      <xdr:rowOff>229168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365720" y="18806008"/>
          <a:ext cx="3735193" cy="172383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rgbClr val="FF0000"/>
              </a:solidFill>
            </a:rPr>
            <a:t>*** NEW</a:t>
          </a:r>
          <a:r>
            <a:rPr lang="en-AU" sz="1600" b="1" u="sng" baseline="0">
              <a:solidFill>
                <a:srgbClr val="FF0000"/>
              </a:solidFill>
            </a:rPr>
            <a:t> </a:t>
          </a:r>
          <a:r>
            <a:rPr lang="en-AU" sz="1600" b="1" u="sng">
              <a:solidFill>
                <a:srgbClr val="FF0000"/>
              </a:solidFill>
            </a:rPr>
            <a:t>DEPOT</a:t>
          </a:r>
          <a:r>
            <a:rPr lang="en-AU" sz="1600" b="1" u="sng" baseline="0">
              <a:solidFill>
                <a:srgbClr val="FF0000"/>
              </a:solidFill>
            </a:rPr>
            <a:t> ADDRESS ***  </a:t>
          </a:r>
          <a:endParaRPr lang="en-AU" sz="1600" b="1" baseline="0">
            <a:solidFill>
              <a:srgbClr val="FF0000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Gate 1, 22 WILKINS ROAD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GILLMAN 5013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1913660</xdr:colOff>
      <xdr:row>37</xdr:row>
      <xdr:rowOff>121227</xdr:rowOff>
    </xdr:from>
    <xdr:to>
      <xdr:col>6</xdr:col>
      <xdr:colOff>473680</xdr:colOff>
      <xdr:row>41</xdr:row>
      <xdr:rowOff>153063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1991899</xdr:colOff>
      <xdr:row>62</xdr:row>
      <xdr:rowOff>57150</xdr:rowOff>
    </xdr:from>
    <xdr:to>
      <xdr:col>8</xdr:col>
      <xdr:colOff>133350</xdr:colOff>
      <xdr:row>69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449099" y="16973550"/>
          <a:ext cx="5723351" cy="1762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1683283</xdr:colOff>
      <xdr:row>61</xdr:row>
      <xdr:rowOff>216070</xdr:rowOff>
    </xdr:from>
    <xdr:to>
      <xdr:col>7</xdr:col>
      <xdr:colOff>267088</xdr:colOff>
      <xdr:row>71</xdr:row>
      <xdr:rowOff>68331</xdr:rowOff>
    </xdr:to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40483" y="16913395"/>
          <a:ext cx="5241780" cy="212873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56</xdr:row>
      <xdr:rowOff>155865</xdr:rowOff>
    </xdr:from>
    <xdr:to>
      <xdr:col>5</xdr:col>
      <xdr:colOff>238125</xdr:colOff>
      <xdr:row>60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46589" y="15437278"/>
          <a:ext cx="3917862" cy="91466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260488</xdr:colOff>
      <xdr:row>32</xdr:row>
      <xdr:rowOff>234259</xdr:rowOff>
    </xdr:from>
    <xdr:to>
      <xdr:col>9</xdr:col>
      <xdr:colOff>436245</xdr:colOff>
      <xdr:row>36</xdr:row>
      <xdr:rowOff>169621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FB0F3B0-73C2-49DD-9E80-34F70442C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488" y="9778309"/>
          <a:ext cx="9150212" cy="964062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94</xdr:row>
      <xdr:rowOff>123824</xdr:rowOff>
    </xdr:from>
    <xdr:to>
      <xdr:col>9</xdr:col>
      <xdr:colOff>96975</xdr:colOff>
      <xdr:row>98</xdr:row>
      <xdr:rowOff>131894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29A85F9-DFFD-46BC-88C0-30F137643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4212549"/>
          <a:ext cx="8704400" cy="931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1558636</xdr:colOff>
      <xdr:row>1</xdr:row>
      <xdr:rowOff>43296</xdr:rowOff>
    </xdr:from>
    <xdr:to>
      <xdr:col>7</xdr:col>
      <xdr:colOff>131300</xdr:colOff>
      <xdr:row>4</xdr:row>
      <xdr:rowOff>305579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37</xdr:row>
      <xdr:rowOff>190500</xdr:rowOff>
    </xdr:from>
    <xdr:to>
      <xdr:col>7</xdr:col>
      <xdr:colOff>94586</xdr:colOff>
      <xdr:row>41</xdr:row>
      <xdr:rowOff>229321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268287</xdr:colOff>
      <xdr:row>55</xdr:row>
      <xdr:rowOff>104774</xdr:rowOff>
    </xdr:from>
    <xdr:to>
      <xdr:col>7</xdr:col>
      <xdr:colOff>895350</xdr:colOff>
      <xdr:row>62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87587" y="15249524"/>
          <a:ext cx="5113338" cy="1685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563565</xdr:colOff>
      <xdr:row>50</xdr:row>
      <xdr:rowOff>30165</xdr:rowOff>
    </xdr:from>
    <xdr:to>
      <xdr:col>6</xdr:col>
      <xdr:colOff>848451</xdr:colOff>
      <xdr:row>57</xdr:row>
      <xdr:rowOff>198440</xdr:rowOff>
    </xdr:to>
    <xdr:sp macro="" textlink="">
      <xdr:nvSpPr>
        <xdr:cNvPr id="199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82865" y="14031915"/>
          <a:ext cx="3847236" cy="1768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7030A0"/>
              </a:solidFill>
            </a:rPr>
            <a:t>*** NEW DEPOT</a:t>
          </a:r>
          <a:r>
            <a:rPr lang="en-AU" sz="1800" b="1" u="sng" baseline="0">
              <a:solidFill>
                <a:srgbClr val="7030A0"/>
              </a:solidFill>
            </a:rPr>
            <a:t> DETAILS ***  </a:t>
          </a:r>
          <a:endParaRPr lang="en-AU" sz="1800" b="1" baseline="0">
            <a:solidFill>
              <a:srgbClr val="7030A0"/>
            </a:solidFill>
          </a:endParaRPr>
        </a:p>
        <a:p>
          <a:pPr algn="ctr"/>
          <a:r>
            <a:rPr lang="en-AU" sz="2400" b="1" baseline="0">
              <a:solidFill>
                <a:srgbClr val="7030A0"/>
              </a:solidFill>
            </a:rPr>
            <a:t>SUPERSCOOP LOGISTICS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 21B SHEFFIELD ROAD 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WELSHPOOL WA 6106</a:t>
          </a:r>
        </a:p>
        <a:p>
          <a:pPr algn="ctr"/>
          <a:r>
            <a:rPr lang="en-AU" sz="1600" b="1" baseline="0">
              <a:solidFill>
                <a:srgbClr val="7030A0"/>
              </a:solidFill>
            </a:rPr>
            <a:t>HOURS: 7.00AM - 3.00PM (MON-FRI)</a:t>
          </a:r>
        </a:p>
        <a:p>
          <a:pPr algn="ctr"/>
          <a:r>
            <a:rPr lang="en-AU" sz="1400" b="1" baseline="0">
              <a:solidFill>
                <a:srgbClr val="7030A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31752</xdr:colOff>
      <xdr:row>32</xdr:row>
      <xdr:rowOff>219075</xdr:rowOff>
    </xdr:from>
    <xdr:to>
      <xdr:col>9</xdr:col>
      <xdr:colOff>342900</xdr:colOff>
      <xdr:row>36</xdr:row>
      <xdr:rowOff>168724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59151E4-8DD2-42BA-BE6A-ECF9DBDF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2" y="10013950"/>
          <a:ext cx="8751886" cy="9592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77</xdr:row>
      <xdr:rowOff>150813</xdr:rowOff>
    </xdr:from>
    <xdr:to>
      <xdr:col>9</xdr:col>
      <xdr:colOff>320675</xdr:colOff>
      <xdr:row>81</xdr:row>
      <xdr:rowOff>191267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884EAD7-EE64-4C57-901F-90A85982F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471313"/>
          <a:ext cx="8755063" cy="961204"/>
        </a:xfrm>
        <a:prstGeom prst="rect">
          <a:avLst/>
        </a:prstGeom>
      </xdr:spPr>
    </xdr:pic>
    <xdr:clientData/>
  </xdr:twoCellAnchor>
  <xdr:twoCellAnchor>
    <xdr:from>
      <xdr:col>1</xdr:col>
      <xdr:colOff>1417203</xdr:colOff>
      <xdr:row>58</xdr:row>
      <xdr:rowOff>143453</xdr:rowOff>
    </xdr:from>
    <xdr:to>
      <xdr:col>7</xdr:col>
      <xdr:colOff>534698</xdr:colOff>
      <xdr:row>67</xdr:row>
      <xdr:rowOff>76200</xdr:rowOff>
    </xdr:to>
    <xdr:sp macro="" textlink="">
      <xdr:nvSpPr>
        <xdr:cNvPr id="39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874403" y="15974003"/>
          <a:ext cx="5165870" cy="199014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JANELLE  jcarini@asea360.com.au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JADE   jcarter@asea360.com.au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 codeName="Sheet1">
    <tabColor rgb="FFFF9900"/>
  </sheetPr>
  <dimension ref="A1:V221"/>
  <sheetViews>
    <sheetView showGridLines="0" tabSelected="1" view="pageBreakPreview" zoomScaleNormal="100" zoomScaleSheetLayoutView="100" workbookViewId="0"/>
  </sheetViews>
  <sheetFormatPr defaultColWidth="8.85546875" defaultRowHeight="18" x14ac:dyDescent="0.25"/>
  <cols>
    <col min="1" max="1" width="7.5703125" style="13" customWidth="1"/>
    <col min="2" max="2" width="27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7.42578125" style="2" customWidth="1"/>
    <col min="7" max="7" width="14.5703125" style="2" customWidth="1"/>
    <col min="8" max="8" width="19.42578125" style="2" customWidth="1"/>
    <col min="9" max="9" width="16.42578125" style="10" customWidth="1"/>
    <col min="10" max="10" width="8.5703125" style="3" customWidth="1"/>
    <col min="11" max="11" width="8.85546875" style="3" hidden="1" customWidth="1"/>
    <col min="12" max="12" width="3.85546875" style="3" hidden="1" customWidth="1"/>
    <col min="13" max="17" width="8.85546875" style="3" hidden="1" customWidth="1"/>
    <col min="18" max="16384" width="8.85546875" style="3"/>
  </cols>
  <sheetData>
    <row r="1" spans="1:17" x14ac:dyDescent="0.25">
      <c r="B1" s="6"/>
      <c r="C1" s="6"/>
      <c r="D1" s="7"/>
      <c r="E1" s="7"/>
      <c r="F1" s="7"/>
      <c r="G1" s="7"/>
      <c r="H1" s="7"/>
    </row>
    <row r="2" spans="1:17" x14ac:dyDescent="0.25">
      <c r="B2" s="6"/>
      <c r="C2" s="6"/>
      <c r="D2" s="7"/>
      <c r="E2" s="7"/>
      <c r="F2" s="7"/>
      <c r="G2" s="7"/>
      <c r="H2" s="7"/>
    </row>
    <row r="3" spans="1:17" x14ac:dyDescent="0.25">
      <c r="B3" s="6"/>
      <c r="C3" s="6"/>
      <c r="D3" s="7"/>
      <c r="E3" s="7"/>
      <c r="F3" s="7"/>
      <c r="G3" s="7"/>
      <c r="H3" s="7"/>
    </row>
    <row r="4" spans="1:17" ht="29.25" customHeight="1" x14ac:dyDescent="0.25">
      <c r="B4" s="6"/>
      <c r="C4" s="6"/>
      <c r="D4" s="7"/>
      <c r="E4" s="7"/>
      <c r="F4" s="7"/>
      <c r="G4" s="7"/>
      <c r="H4" s="7"/>
    </row>
    <row r="5" spans="1:17" s="21" customFormat="1" ht="45" x14ac:dyDescent="0.25">
      <c r="A5" s="192" t="s">
        <v>0</v>
      </c>
      <c r="B5" s="192"/>
      <c r="C5" s="192"/>
      <c r="D5" s="192"/>
      <c r="E5" s="192"/>
      <c r="F5" s="192"/>
      <c r="G5" s="192"/>
      <c r="H5" s="192"/>
    </row>
    <row r="6" spans="1:17" s="21" customFormat="1" ht="45" x14ac:dyDescent="0.25">
      <c r="A6" s="192" t="s">
        <v>1</v>
      </c>
      <c r="B6" s="192"/>
      <c r="C6" s="192"/>
      <c r="D6" s="192"/>
      <c r="E6" s="192"/>
      <c r="F6" s="192"/>
      <c r="G6" s="192"/>
      <c r="H6" s="192"/>
      <c r="Q6"/>
    </row>
    <row r="7" spans="1:17" s="4" customFormat="1" ht="34.5" x14ac:dyDescent="0.25">
      <c r="A7" s="194" t="s">
        <v>125</v>
      </c>
      <c r="B7" s="194"/>
      <c r="C7" s="194"/>
      <c r="D7" s="194"/>
      <c r="E7" s="194"/>
      <c r="F7" s="194"/>
      <c r="G7" s="194"/>
      <c r="H7" s="194"/>
      <c r="I7" s="97"/>
    </row>
    <row r="8" spans="1:17" s="4" customFormat="1" ht="34.5" x14ac:dyDescent="0.25">
      <c r="A8" s="80"/>
      <c r="B8" s="80"/>
      <c r="C8" s="80"/>
      <c r="D8" s="80"/>
      <c r="E8" s="80"/>
      <c r="F8" s="80"/>
      <c r="G8" s="80"/>
      <c r="H8" s="80"/>
      <c r="I8" s="97"/>
    </row>
    <row r="9" spans="1:17" s="4" customFormat="1" ht="30" customHeight="1" x14ac:dyDescent="0.25">
      <c r="A9" s="80"/>
      <c r="B9" s="80"/>
      <c r="C9" s="80"/>
      <c r="D9" s="80"/>
      <c r="E9" s="80"/>
      <c r="F9" s="80"/>
      <c r="G9" s="80"/>
      <c r="H9" s="80"/>
      <c r="I9" s="97"/>
    </row>
    <row r="10" spans="1:17" s="4" customFormat="1" ht="18.75" customHeight="1" x14ac:dyDescent="0.25">
      <c r="A10" s="80"/>
      <c r="B10" s="80"/>
      <c r="C10" s="80"/>
      <c r="D10" s="80"/>
      <c r="E10" s="80"/>
      <c r="F10" s="80"/>
      <c r="G10" s="80"/>
      <c r="H10" s="80"/>
      <c r="I10" s="97"/>
    </row>
    <row r="11" spans="1:17" s="4" customFormat="1" ht="18" customHeight="1" x14ac:dyDescent="0.25">
      <c r="A11" s="80"/>
      <c r="B11" s="80"/>
      <c r="C11" s="80"/>
      <c r="D11" s="80"/>
      <c r="E11" s="80"/>
      <c r="F11" s="80"/>
      <c r="G11" s="80"/>
      <c r="H11" s="80"/>
      <c r="I11" s="97"/>
    </row>
    <row r="12" spans="1:17" s="4" customFormat="1" ht="18" customHeight="1" x14ac:dyDescent="0.25">
      <c r="A12" s="80"/>
      <c r="B12" s="80"/>
      <c r="C12" s="80"/>
      <c r="D12" s="80"/>
      <c r="E12" s="80"/>
      <c r="F12" s="80"/>
      <c r="G12" s="80"/>
      <c r="H12" s="80"/>
      <c r="I12" s="97"/>
    </row>
    <row r="13" spans="1:17" s="4" customFormat="1" ht="20.100000000000001" customHeight="1" x14ac:dyDescent="0.25">
      <c r="A13" s="80"/>
      <c r="B13" s="80"/>
      <c r="C13" s="80"/>
      <c r="D13" s="80"/>
      <c r="E13" s="80"/>
      <c r="F13" s="80"/>
      <c r="G13" s="80"/>
      <c r="H13" s="80"/>
      <c r="I13" s="97"/>
    </row>
    <row r="14" spans="1:17" s="4" customFormat="1" ht="32.450000000000003" hidden="1" customHeight="1" thickBot="1" x14ac:dyDescent="0.5">
      <c r="A14" s="80"/>
      <c r="B14" s="174" t="s">
        <v>84</v>
      </c>
      <c r="C14" s="174"/>
      <c r="D14" s="174"/>
      <c r="E14" s="174"/>
      <c r="F14" s="174"/>
      <c r="G14" s="80"/>
      <c r="H14" s="80"/>
      <c r="I14" s="97"/>
    </row>
    <row r="15" spans="1:17" s="4" customFormat="1" ht="18" hidden="1" customHeight="1" x14ac:dyDescent="0.25">
      <c r="A15" s="80"/>
      <c r="B15" s="175" t="s">
        <v>3</v>
      </c>
      <c r="C15" s="177" t="s">
        <v>4</v>
      </c>
      <c r="D15" s="179" t="s">
        <v>5</v>
      </c>
      <c r="E15" s="179" t="s">
        <v>6</v>
      </c>
      <c r="F15" s="181" t="s">
        <v>85</v>
      </c>
      <c r="G15" s="80"/>
      <c r="H15" s="80"/>
      <c r="I15" s="97"/>
    </row>
    <row r="16" spans="1:17" s="4" customFormat="1" ht="18" hidden="1" customHeight="1" thickBot="1" x14ac:dyDescent="0.3">
      <c r="A16" s="80"/>
      <c r="B16" s="176"/>
      <c r="C16" s="178"/>
      <c r="D16" s="180"/>
      <c r="E16" s="180"/>
      <c r="F16" s="182"/>
      <c r="G16" s="80"/>
      <c r="H16" s="80"/>
      <c r="I16" s="97"/>
    </row>
    <row r="17" spans="1:22" s="4" customFormat="1" ht="18" hidden="1" customHeight="1" thickBot="1" x14ac:dyDescent="0.35">
      <c r="A17" s="80"/>
      <c r="B17" s="151"/>
      <c r="C17" s="152"/>
      <c r="D17" s="153"/>
      <c r="E17" s="153"/>
      <c r="F17" s="154"/>
      <c r="G17" s="80"/>
      <c r="H17" s="80"/>
      <c r="I17" s="97"/>
    </row>
    <row r="18" spans="1:22" s="4" customFormat="1" ht="18" hidden="1" customHeight="1" x14ac:dyDescent="0.25">
      <c r="A18" s="80"/>
      <c r="B18" s="80"/>
      <c r="C18" s="80"/>
      <c r="D18" s="80"/>
      <c r="E18" s="80"/>
      <c r="F18" s="80"/>
      <c r="G18" s="80"/>
      <c r="H18" s="80"/>
      <c r="I18" s="97"/>
    </row>
    <row r="19" spans="1:22" s="4" customFormat="1" ht="18" customHeight="1" x14ac:dyDescent="0.25">
      <c r="A19" s="80"/>
      <c r="B19" s="80"/>
      <c r="C19" s="80"/>
      <c r="D19" s="80"/>
      <c r="E19" s="80"/>
      <c r="F19" s="80"/>
      <c r="G19" s="80"/>
      <c r="H19" s="80"/>
      <c r="I19" s="97"/>
    </row>
    <row r="20" spans="1:22" ht="33" customHeight="1" thickBot="1" x14ac:dyDescent="0.5">
      <c r="B20" s="174" t="s">
        <v>2</v>
      </c>
      <c r="C20" s="174"/>
      <c r="D20" s="174"/>
      <c r="E20" s="174"/>
      <c r="F20" s="174"/>
      <c r="G20" s="174"/>
      <c r="H20" s="11"/>
    </row>
    <row r="21" spans="1:22" ht="12.75" customHeight="1" x14ac:dyDescent="0.25">
      <c r="B21" s="198" t="s">
        <v>3</v>
      </c>
      <c r="C21" s="200" t="s">
        <v>4</v>
      </c>
      <c r="D21" s="202" t="s">
        <v>5</v>
      </c>
      <c r="E21" s="202" t="s">
        <v>6</v>
      </c>
      <c r="F21" s="202" t="s">
        <v>7</v>
      </c>
      <c r="G21" s="196" t="s">
        <v>75</v>
      </c>
      <c r="H21" s="196" t="s">
        <v>81</v>
      </c>
    </row>
    <row r="22" spans="1:22" ht="25.5" customHeight="1" thickBot="1" x14ac:dyDescent="0.3">
      <c r="A22" s="66"/>
      <c r="B22" s="199"/>
      <c r="C22" s="201"/>
      <c r="D22" s="203"/>
      <c r="E22" s="203"/>
      <c r="F22" s="203"/>
      <c r="G22" s="197"/>
      <c r="H22" s="197"/>
      <c r="I22" s="147"/>
    </row>
    <row r="23" spans="1:22" s="14" customFormat="1" ht="19.5" customHeight="1" x14ac:dyDescent="0.25">
      <c r="A23" s="73"/>
      <c r="B23" s="107" t="s">
        <v>69</v>
      </c>
      <c r="C23" s="108" t="s">
        <v>94</v>
      </c>
      <c r="D23" s="109">
        <v>45404</v>
      </c>
      <c r="E23" s="109">
        <v>45409</v>
      </c>
      <c r="F23" s="109">
        <v>45425</v>
      </c>
      <c r="G23" s="150">
        <f>(E23+28)</f>
        <v>45437</v>
      </c>
      <c r="H23" s="110">
        <f>(E23+30)</f>
        <v>45439</v>
      </c>
      <c r="I23" s="10"/>
    </row>
    <row r="24" spans="1:22" s="14" customFormat="1" ht="19.5" customHeight="1" x14ac:dyDescent="0.25">
      <c r="A24" s="73"/>
      <c r="B24" s="107" t="s">
        <v>70</v>
      </c>
      <c r="C24" s="108" t="s">
        <v>95</v>
      </c>
      <c r="D24" s="109">
        <v>45412</v>
      </c>
      <c r="E24" s="109">
        <v>45417</v>
      </c>
      <c r="F24" s="109">
        <v>45437</v>
      </c>
      <c r="G24" s="109">
        <f t="shared" ref="G24:G28" si="0">(E24+28)</f>
        <v>45445</v>
      </c>
      <c r="H24" s="110">
        <f t="shared" ref="H24:H28" si="1">(E24+30)</f>
        <v>45447</v>
      </c>
      <c r="I24" s="10"/>
      <c r="K24"/>
    </row>
    <row r="25" spans="1:22" s="14" customFormat="1" ht="19.5" customHeight="1" x14ac:dyDescent="0.25">
      <c r="A25" s="73"/>
      <c r="B25" s="107" t="s">
        <v>71</v>
      </c>
      <c r="C25" s="108" t="s">
        <v>105</v>
      </c>
      <c r="D25" s="109">
        <v>45420</v>
      </c>
      <c r="E25" s="109">
        <v>45424</v>
      </c>
      <c r="F25" s="109">
        <v>45441</v>
      </c>
      <c r="G25" s="109">
        <f t="shared" si="0"/>
        <v>45452</v>
      </c>
      <c r="H25" s="110">
        <f t="shared" si="1"/>
        <v>45454</v>
      </c>
      <c r="I25" s="13"/>
    </row>
    <row r="26" spans="1:22" s="14" customFormat="1" ht="19.5" customHeight="1" x14ac:dyDescent="0.25">
      <c r="A26" s="73"/>
      <c r="B26" s="107" t="s">
        <v>72</v>
      </c>
      <c r="C26" s="108" t="s">
        <v>109</v>
      </c>
      <c r="D26" s="109">
        <v>45427</v>
      </c>
      <c r="E26" s="109">
        <v>45431</v>
      </c>
      <c r="F26" s="109">
        <v>45448</v>
      </c>
      <c r="G26" s="109">
        <f>(E26+28)</f>
        <v>45459</v>
      </c>
      <c r="H26" s="110">
        <f t="shared" si="1"/>
        <v>45461</v>
      </c>
      <c r="I26" s="13"/>
    </row>
    <row r="27" spans="1:22" s="14" customFormat="1" ht="19.5" customHeight="1" x14ac:dyDescent="0.25">
      <c r="A27" s="73"/>
      <c r="B27" s="107" t="s">
        <v>68</v>
      </c>
      <c r="C27" s="108" t="s">
        <v>112</v>
      </c>
      <c r="D27" s="109">
        <v>45434</v>
      </c>
      <c r="E27" s="109">
        <v>45439</v>
      </c>
      <c r="F27" s="109">
        <v>45456</v>
      </c>
      <c r="G27" s="109">
        <f t="shared" si="0"/>
        <v>45467</v>
      </c>
      <c r="H27" s="110">
        <f t="shared" si="1"/>
        <v>45469</v>
      </c>
      <c r="I27" s="13"/>
      <c r="V27"/>
    </row>
    <row r="28" spans="1:22" s="14" customFormat="1" ht="19.5" customHeight="1" thickBot="1" x14ac:dyDescent="0.3">
      <c r="A28" s="73"/>
      <c r="B28" s="111" t="s">
        <v>67</v>
      </c>
      <c r="C28" s="112" t="s">
        <v>115</v>
      </c>
      <c r="D28" s="113">
        <v>45440</v>
      </c>
      <c r="E28" s="113">
        <v>45445</v>
      </c>
      <c r="F28" s="113">
        <v>45462</v>
      </c>
      <c r="G28" s="113">
        <f t="shared" si="0"/>
        <v>45473</v>
      </c>
      <c r="H28" s="114">
        <f t="shared" si="1"/>
        <v>45475</v>
      </c>
      <c r="I28" s="13"/>
    </row>
    <row r="29" spans="1:22" s="14" customFormat="1" ht="19.5" hidden="1" customHeight="1" thickBot="1" x14ac:dyDescent="0.3">
      <c r="A29" s="73"/>
      <c r="B29" s="111"/>
      <c r="C29" s="112"/>
      <c r="D29" s="113"/>
      <c r="E29" s="113"/>
      <c r="F29" s="113"/>
      <c r="G29" s="114">
        <f t="shared" ref="G29" si="2">(F29+1)</f>
        <v>1</v>
      </c>
      <c r="H29" s="99"/>
      <c r="I29" s="13"/>
    </row>
    <row r="30" spans="1:22" x14ac:dyDescent="0.2">
      <c r="B30" s="11"/>
      <c r="C30" s="11"/>
      <c r="D30" s="11"/>
      <c r="E30" s="11"/>
      <c r="F30" s="11"/>
      <c r="G30" s="11"/>
      <c r="H30" s="11"/>
    </row>
    <row r="31" spans="1:22" x14ac:dyDescent="0.2">
      <c r="B31" s="11"/>
      <c r="C31" s="11"/>
      <c r="D31" s="11"/>
      <c r="E31" s="11"/>
      <c r="F31" s="11"/>
      <c r="G31" s="11"/>
      <c r="H31" s="11"/>
    </row>
    <row r="32" spans="1:22" ht="31.5" thickBot="1" x14ac:dyDescent="0.5">
      <c r="B32" s="174" t="s">
        <v>8</v>
      </c>
      <c r="C32" s="174"/>
      <c r="D32" s="174"/>
      <c r="E32" s="174"/>
      <c r="F32" s="174"/>
      <c r="G32" s="11"/>
      <c r="H32" s="11"/>
    </row>
    <row r="33" spans="1:8" ht="18" customHeight="1" x14ac:dyDescent="0.25">
      <c r="B33" s="175" t="s">
        <v>3</v>
      </c>
      <c r="C33" s="177" t="s">
        <v>4</v>
      </c>
      <c r="D33" s="179" t="s">
        <v>5</v>
      </c>
      <c r="E33" s="179" t="s">
        <v>6</v>
      </c>
      <c r="F33" s="181" t="s">
        <v>9</v>
      </c>
      <c r="G33" s="189"/>
      <c r="H33" s="195"/>
    </row>
    <row r="34" spans="1:8" ht="18.75" customHeight="1" thickBot="1" x14ac:dyDescent="0.3">
      <c r="B34" s="176"/>
      <c r="C34" s="178"/>
      <c r="D34" s="180"/>
      <c r="E34" s="180"/>
      <c r="F34" s="182"/>
      <c r="G34" s="189"/>
      <c r="H34" s="195"/>
    </row>
    <row r="35" spans="1:8" ht="18.75" customHeight="1" x14ac:dyDescent="0.3">
      <c r="B35" s="26" t="s">
        <v>89</v>
      </c>
      <c r="C35" s="88" t="s">
        <v>106</v>
      </c>
      <c r="D35" s="34">
        <v>45406</v>
      </c>
      <c r="E35" s="34">
        <v>45418</v>
      </c>
      <c r="F35" s="31">
        <v>45438</v>
      </c>
      <c r="G35" s="124"/>
      <c r="H35" s="92"/>
    </row>
    <row r="36" spans="1:8" ht="18.75" customHeight="1" x14ac:dyDescent="0.3">
      <c r="B36" s="26" t="s">
        <v>61</v>
      </c>
      <c r="C36" s="88" t="s">
        <v>108</v>
      </c>
      <c r="D36" s="34">
        <v>45418</v>
      </c>
      <c r="E36" s="34">
        <v>45425</v>
      </c>
      <c r="F36" s="31">
        <v>45441</v>
      </c>
      <c r="G36" s="124"/>
      <c r="H36" s="92"/>
    </row>
    <row r="37" spans="1:8" ht="19.5" customHeight="1" x14ac:dyDescent="0.3">
      <c r="A37" s="77"/>
      <c r="B37" s="26" t="s">
        <v>96</v>
      </c>
      <c r="C37" s="88" t="s">
        <v>110</v>
      </c>
      <c r="D37" s="34">
        <v>45422</v>
      </c>
      <c r="E37" s="34">
        <v>45430</v>
      </c>
      <c r="F37" s="31">
        <v>45445</v>
      </c>
      <c r="G37" s="99"/>
      <c r="H37" s="99"/>
    </row>
    <row r="38" spans="1:8" ht="19.5" customHeight="1" thickBot="1" x14ac:dyDescent="0.35">
      <c r="A38" s="77"/>
      <c r="B38" s="27" t="s">
        <v>100</v>
      </c>
      <c r="C38" s="28" t="s">
        <v>73</v>
      </c>
      <c r="D38" s="29">
        <v>45428</v>
      </c>
      <c r="E38" s="29">
        <v>45435</v>
      </c>
      <c r="F38" s="32">
        <v>45452</v>
      </c>
      <c r="G38" s="99"/>
      <c r="H38" s="99"/>
    </row>
    <row r="39" spans="1:8" x14ac:dyDescent="0.25">
      <c r="B39" s="173"/>
      <c r="C39" s="173"/>
      <c r="D39" s="173"/>
      <c r="E39" s="173"/>
      <c r="F39" s="173"/>
      <c r="G39" s="173"/>
      <c r="H39" s="24"/>
    </row>
    <row r="40" spans="1:8" ht="25.5" customHeight="1" thickBot="1" x14ac:dyDescent="0.5">
      <c r="B40" s="174" t="s">
        <v>10</v>
      </c>
      <c r="C40" s="174"/>
      <c r="D40" s="174"/>
      <c r="E40" s="174"/>
      <c r="F40" s="174"/>
      <c r="G40" s="11"/>
      <c r="H40" s="8"/>
    </row>
    <row r="41" spans="1:8" ht="12.75" customHeight="1" x14ac:dyDescent="0.25">
      <c r="B41" s="175" t="s">
        <v>3</v>
      </c>
      <c r="C41" s="177" t="s">
        <v>4</v>
      </c>
      <c r="D41" s="179" t="s">
        <v>5</v>
      </c>
      <c r="E41" s="179" t="s">
        <v>6</v>
      </c>
      <c r="F41" s="181" t="s">
        <v>11</v>
      </c>
      <c r="G41" s="189"/>
      <c r="H41" s="189"/>
    </row>
    <row r="42" spans="1:8" ht="24.75" customHeight="1" thickBot="1" x14ac:dyDescent="0.3">
      <c r="B42" s="176"/>
      <c r="C42" s="178"/>
      <c r="D42" s="180"/>
      <c r="E42" s="180"/>
      <c r="F42" s="182"/>
      <c r="G42" s="189"/>
      <c r="H42" s="189"/>
    </row>
    <row r="43" spans="1:8" ht="18.75" x14ac:dyDescent="0.3">
      <c r="B43" s="26" t="s">
        <v>107</v>
      </c>
      <c r="C43" s="88" t="s">
        <v>108</v>
      </c>
      <c r="D43" s="34">
        <v>45399</v>
      </c>
      <c r="E43" s="34">
        <v>45409</v>
      </c>
      <c r="F43" s="31">
        <v>45430</v>
      </c>
      <c r="G43" s="99"/>
      <c r="H43" s="99"/>
    </row>
    <row r="44" spans="1:8" ht="18.75" x14ac:dyDescent="0.3">
      <c r="B44" s="26" t="s">
        <v>118</v>
      </c>
      <c r="C44" s="88" t="s">
        <v>119</v>
      </c>
      <c r="D44" s="34">
        <v>45413</v>
      </c>
      <c r="E44" s="34">
        <v>45420</v>
      </c>
      <c r="F44" s="31">
        <v>45444</v>
      </c>
      <c r="G44" s="99"/>
      <c r="H44" s="99"/>
    </row>
    <row r="45" spans="1:8" ht="19.5" customHeight="1" thickBot="1" x14ac:dyDescent="0.35">
      <c r="B45" s="27" t="s">
        <v>120</v>
      </c>
      <c r="C45" s="28" t="s">
        <v>121</v>
      </c>
      <c r="D45" s="29">
        <v>45419</v>
      </c>
      <c r="E45" s="29">
        <v>45427</v>
      </c>
      <c r="F45" s="32">
        <v>45455</v>
      </c>
      <c r="G45" s="99"/>
      <c r="H45" s="99"/>
    </row>
    <row r="46" spans="1:8" ht="18" customHeight="1" x14ac:dyDescent="0.3">
      <c r="B46" s="71"/>
      <c r="C46" s="42"/>
      <c r="D46" s="44"/>
      <c r="E46" s="44"/>
      <c r="F46" s="44"/>
      <c r="G46" s="72"/>
      <c r="H46" s="8"/>
    </row>
    <row r="47" spans="1:8" ht="37.5" customHeight="1" thickBot="1" x14ac:dyDescent="0.5">
      <c r="B47" s="174" t="s">
        <v>12</v>
      </c>
      <c r="C47" s="174"/>
      <c r="D47" s="174"/>
      <c r="E47" s="174"/>
      <c r="F47" s="174"/>
      <c r="G47" s="11"/>
      <c r="H47" s="8"/>
    </row>
    <row r="48" spans="1:8" ht="17.25" customHeight="1" x14ac:dyDescent="0.25">
      <c r="B48" s="175" t="s">
        <v>3</v>
      </c>
      <c r="C48" s="177" t="s">
        <v>4</v>
      </c>
      <c r="D48" s="179" t="s">
        <v>5</v>
      </c>
      <c r="E48" s="179" t="s">
        <v>6</v>
      </c>
      <c r="F48" s="181" t="s">
        <v>13</v>
      </c>
      <c r="G48" s="189"/>
      <c r="H48" s="189"/>
    </row>
    <row r="49" spans="2:9" ht="17.850000000000001" customHeight="1" thickBot="1" x14ac:dyDescent="0.3">
      <c r="B49" s="176"/>
      <c r="C49" s="178"/>
      <c r="D49" s="180"/>
      <c r="E49" s="193"/>
      <c r="F49" s="182"/>
      <c r="G49" s="189"/>
      <c r="H49" s="189"/>
    </row>
    <row r="50" spans="2:9" ht="17.850000000000001" customHeight="1" x14ac:dyDescent="0.3">
      <c r="B50" s="26" t="s">
        <v>56</v>
      </c>
      <c r="C50" s="88" t="s">
        <v>87</v>
      </c>
      <c r="D50" s="34">
        <v>45398</v>
      </c>
      <c r="E50" s="68">
        <v>45402</v>
      </c>
      <c r="F50" s="69">
        <v>45417</v>
      </c>
      <c r="G50" s="124"/>
      <c r="H50" s="124"/>
    </row>
    <row r="51" spans="2:9" ht="19.350000000000001" customHeight="1" x14ac:dyDescent="0.3">
      <c r="B51" s="26" t="s">
        <v>65</v>
      </c>
      <c r="C51" s="155" t="s">
        <v>93</v>
      </c>
      <c r="D51" s="34">
        <v>45412</v>
      </c>
      <c r="E51" s="34">
        <v>45417</v>
      </c>
      <c r="F51" s="31">
        <v>45433</v>
      </c>
      <c r="G51" s="99"/>
      <c r="H51" s="99"/>
    </row>
    <row r="52" spans="2:9" ht="19.350000000000001" customHeight="1" x14ac:dyDescent="0.3">
      <c r="B52" s="26" t="s">
        <v>63</v>
      </c>
      <c r="C52" s="155" t="s">
        <v>99</v>
      </c>
      <c r="D52" s="34">
        <v>45419</v>
      </c>
      <c r="E52" s="34">
        <v>45424</v>
      </c>
      <c r="F52" s="31">
        <v>45440</v>
      </c>
      <c r="G52" s="99"/>
      <c r="H52" s="99"/>
    </row>
    <row r="53" spans="2:9" ht="19.350000000000001" customHeight="1" x14ac:dyDescent="0.3">
      <c r="B53" s="26" t="s">
        <v>103</v>
      </c>
      <c r="C53" s="155" t="s">
        <v>104</v>
      </c>
      <c r="D53" s="34">
        <v>45426</v>
      </c>
      <c r="E53" s="34">
        <v>45431</v>
      </c>
      <c r="F53" s="31">
        <v>45447</v>
      </c>
      <c r="G53" s="99"/>
      <c r="H53" s="99"/>
    </row>
    <row r="54" spans="2:9" ht="19.5" customHeight="1" x14ac:dyDescent="0.3">
      <c r="B54" s="26" t="s">
        <v>62</v>
      </c>
      <c r="C54" s="155" t="s">
        <v>111</v>
      </c>
      <c r="D54" s="34">
        <v>45433</v>
      </c>
      <c r="E54" s="34">
        <v>45438</v>
      </c>
      <c r="F54" s="31">
        <v>45454</v>
      </c>
      <c r="G54" s="99"/>
      <c r="H54" s="99"/>
    </row>
    <row r="55" spans="2:9" ht="19.5" customHeight="1" thickBot="1" x14ac:dyDescent="0.35">
      <c r="B55" s="27" t="s">
        <v>59</v>
      </c>
      <c r="C55" s="156" t="s">
        <v>91</v>
      </c>
      <c r="D55" s="29">
        <v>45440</v>
      </c>
      <c r="E55" s="29">
        <v>45445</v>
      </c>
      <c r="F55" s="32">
        <v>45461</v>
      </c>
      <c r="G55" s="99" t="s">
        <v>88</v>
      </c>
      <c r="H55" s="99"/>
    </row>
    <row r="56" spans="2:9" ht="19.5" customHeight="1" x14ac:dyDescent="0.25">
      <c r="B56" s="99"/>
      <c r="C56" s="99"/>
      <c r="D56" s="10"/>
      <c r="E56" s="3"/>
      <c r="F56" s="3"/>
      <c r="G56" s="3"/>
      <c r="H56" s="3"/>
      <c r="I56" s="3"/>
    </row>
    <row r="57" spans="2:9" ht="19.5" customHeight="1" x14ac:dyDescent="0.3">
      <c r="B57" s="36"/>
      <c r="C57" s="37"/>
      <c r="D57" s="25"/>
      <c r="E57" s="25"/>
      <c r="F57" s="25"/>
      <c r="G57" s="99"/>
      <c r="H57" s="99"/>
    </row>
    <row r="58" spans="2:9" ht="18.75" x14ac:dyDescent="0.3">
      <c r="B58" s="36"/>
      <c r="C58" s="37"/>
      <c r="D58" s="25"/>
      <c r="E58" s="25"/>
      <c r="F58" s="25"/>
      <c r="G58" s="25"/>
      <c r="H58" s="8"/>
    </row>
    <row r="59" spans="2:9" ht="18.75" x14ac:dyDescent="0.3">
      <c r="B59" s="36"/>
      <c r="C59" s="37"/>
      <c r="D59" s="25"/>
      <c r="E59" s="25"/>
      <c r="F59" s="25"/>
      <c r="G59" s="25"/>
      <c r="H59" s="8"/>
    </row>
    <row r="60" spans="2:9" ht="18.75" x14ac:dyDescent="0.3">
      <c r="B60" s="36"/>
      <c r="C60" s="37"/>
      <c r="D60" s="25"/>
      <c r="E60" s="25"/>
      <c r="F60" s="25"/>
      <c r="G60" s="25"/>
      <c r="H60" s="8"/>
    </row>
    <row r="61" spans="2:9" ht="18.75" x14ac:dyDescent="0.3">
      <c r="B61" s="36"/>
      <c r="C61" s="37"/>
      <c r="D61" s="25"/>
      <c r="E61" s="25"/>
      <c r="F61" s="25"/>
      <c r="G61" s="25"/>
      <c r="H61" s="8"/>
    </row>
    <row r="62" spans="2:9" ht="18.75" x14ac:dyDescent="0.3">
      <c r="B62" s="36"/>
      <c r="C62" s="37"/>
      <c r="D62" s="25"/>
      <c r="E62" s="25"/>
      <c r="F62" s="25"/>
      <c r="G62" s="25"/>
      <c r="H62" s="8"/>
    </row>
    <row r="63" spans="2:9" ht="18.75" x14ac:dyDescent="0.3">
      <c r="B63" s="36"/>
      <c r="C63" s="37"/>
      <c r="D63" s="25"/>
      <c r="E63" s="25"/>
      <c r="F63" s="25"/>
      <c r="G63" s="25"/>
      <c r="H63" s="8"/>
    </row>
    <row r="64" spans="2:9" ht="18.75" x14ac:dyDescent="0.3">
      <c r="B64" s="36"/>
      <c r="C64" s="37"/>
      <c r="D64" s="25"/>
      <c r="E64" s="25"/>
      <c r="F64" s="25"/>
      <c r="G64" s="25"/>
      <c r="H64" s="8"/>
    </row>
    <row r="65" spans="1:9" ht="18.75" x14ac:dyDescent="0.3">
      <c r="B65" s="36"/>
      <c r="C65" s="37"/>
      <c r="D65" s="25"/>
      <c r="E65" s="25"/>
      <c r="F65" s="25"/>
    </row>
    <row r="66" spans="1:9" ht="18.75" x14ac:dyDescent="0.3">
      <c r="B66" s="36"/>
      <c r="C66" s="37"/>
      <c r="D66" s="25"/>
      <c r="E66" s="25"/>
      <c r="F66" s="25"/>
      <c r="G66" s="25"/>
      <c r="H66" s="8"/>
    </row>
    <row r="67" spans="1:9" x14ac:dyDescent="0.25">
      <c r="B67" s="173"/>
      <c r="C67" s="173"/>
      <c r="D67" s="173"/>
      <c r="E67" s="173"/>
      <c r="F67" s="173"/>
      <c r="G67" s="173"/>
      <c r="H67" s="8"/>
    </row>
    <row r="68" spans="1:9" ht="25.5" customHeight="1" thickBot="1" x14ac:dyDescent="0.5">
      <c r="B68" s="174" t="s">
        <v>14</v>
      </c>
      <c r="C68" s="174"/>
      <c r="D68" s="174"/>
      <c r="E68" s="174"/>
      <c r="F68" s="174"/>
      <c r="G68" s="174"/>
      <c r="H68" s="11"/>
    </row>
    <row r="69" spans="1:9" ht="18.75" customHeight="1" x14ac:dyDescent="0.25">
      <c r="B69" s="175" t="s">
        <v>3</v>
      </c>
      <c r="C69" s="177" t="s">
        <v>4</v>
      </c>
      <c r="D69" s="179" t="s">
        <v>5</v>
      </c>
      <c r="E69" s="179" t="s">
        <v>6</v>
      </c>
      <c r="F69" s="179" t="s">
        <v>15</v>
      </c>
      <c r="G69" s="181" t="s">
        <v>16</v>
      </c>
      <c r="H69" s="181" t="s">
        <v>17</v>
      </c>
      <c r="I69" s="181" t="s">
        <v>18</v>
      </c>
    </row>
    <row r="70" spans="1:9" ht="18.75" customHeight="1" thickBot="1" x14ac:dyDescent="0.3">
      <c r="B70" s="176"/>
      <c r="C70" s="178"/>
      <c r="D70" s="180"/>
      <c r="E70" s="180"/>
      <c r="F70" s="180"/>
      <c r="G70" s="182"/>
      <c r="H70" s="182"/>
      <c r="I70" s="182"/>
    </row>
    <row r="71" spans="1:9" ht="18.75" x14ac:dyDescent="0.3">
      <c r="A71" s="74"/>
      <c r="B71" s="26" t="s">
        <v>56</v>
      </c>
      <c r="C71" s="88" t="s">
        <v>87</v>
      </c>
      <c r="D71" s="34">
        <v>45398</v>
      </c>
      <c r="E71" s="34">
        <v>45403</v>
      </c>
      <c r="F71" s="34">
        <v>45414</v>
      </c>
      <c r="G71" s="34">
        <f t="shared" ref="G71:G76" si="3">E71+26</f>
        <v>45429</v>
      </c>
      <c r="H71" s="68">
        <f>E71+26</f>
        <v>45429</v>
      </c>
      <c r="I71" s="31">
        <f>E71+26</f>
        <v>45429</v>
      </c>
    </row>
    <row r="72" spans="1:9" ht="19.5" customHeight="1" x14ac:dyDescent="0.3">
      <c r="A72" s="74"/>
      <c r="B72" s="26" t="s">
        <v>65</v>
      </c>
      <c r="C72" s="155" t="s">
        <v>93</v>
      </c>
      <c r="D72" s="34">
        <v>45412</v>
      </c>
      <c r="E72" s="34">
        <v>45417</v>
      </c>
      <c r="F72" s="34">
        <v>45431</v>
      </c>
      <c r="G72" s="34">
        <f t="shared" si="3"/>
        <v>45443</v>
      </c>
      <c r="H72" s="34">
        <f>E72+26</f>
        <v>45443</v>
      </c>
      <c r="I72" s="31">
        <f t="shared" ref="I72:I76" si="4">E72+26</f>
        <v>45443</v>
      </c>
    </row>
    <row r="73" spans="1:9" ht="19.5" customHeight="1" x14ac:dyDescent="0.3">
      <c r="A73" s="74"/>
      <c r="B73" s="26" t="s">
        <v>63</v>
      </c>
      <c r="C73" s="155" t="s">
        <v>99</v>
      </c>
      <c r="D73" s="34">
        <v>45419</v>
      </c>
      <c r="E73" s="34">
        <v>45424</v>
      </c>
      <c r="F73" s="34">
        <v>45438</v>
      </c>
      <c r="G73" s="34">
        <f t="shared" si="3"/>
        <v>45450</v>
      </c>
      <c r="H73" s="34">
        <f t="shared" ref="H73:H76" si="5">E73+26</f>
        <v>45450</v>
      </c>
      <c r="I73" s="31">
        <f t="shared" si="4"/>
        <v>45450</v>
      </c>
    </row>
    <row r="74" spans="1:9" ht="19.5" customHeight="1" x14ac:dyDescent="0.3">
      <c r="A74" s="74"/>
      <c r="B74" s="26" t="s">
        <v>103</v>
      </c>
      <c r="C74" s="155" t="s">
        <v>104</v>
      </c>
      <c r="D74" s="34">
        <v>45426</v>
      </c>
      <c r="E74" s="34">
        <v>45431</v>
      </c>
      <c r="F74" s="34">
        <v>45445</v>
      </c>
      <c r="G74" s="34">
        <f t="shared" si="3"/>
        <v>45457</v>
      </c>
      <c r="H74" s="34">
        <f t="shared" si="5"/>
        <v>45457</v>
      </c>
      <c r="I74" s="31">
        <f t="shared" si="4"/>
        <v>45457</v>
      </c>
    </row>
    <row r="75" spans="1:9" ht="19.5" customHeight="1" x14ac:dyDescent="0.3">
      <c r="A75" s="74"/>
      <c r="B75" s="26" t="s">
        <v>62</v>
      </c>
      <c r="C75" s="155" t="s">
        <v>111</v>
      </c>
      <c r="D75" s="34">
        <v>45433</v>
      </c>
      <c r="E75" s="34">
        <v>45438</v>
      </c>
      <c r="F75" s="34">
        <v>45452</v>
      </c>
      <c r="G75" s="34">
        <f t="shared" si="3"/>
        <v>45464</v>
      </c>
      <c r="H75" s="34">
        <f t="shared" si="5"/>
        <v>45464</v>
      </c>
      <c r="I75" s="31">
        <f t="shared" si="4"/>
        <v>45464</v>
      </c>
    </row>
    <row r="76" spans="1:9" ht="19.5" customHeight="1" thickBot="1" x14ac:dyDescent="0.35">
      <c r="A76" s="74"/>
      <c r="B76" s="27" t="s">
        <v>59</v>
      </c>
      <c r="C76" s="156" t="s">
        <v>91</v>
      </c>
      <c r="D76" s="29">
        <v>45440</v>
      </c>
      <c r="E76" s="29">
        <v>45445</v>
      </c>
      <c r="F76" s="29">
        <v>45459</v>
      </c>
      <c r="G76" s="29">
        <f t="shared" si="3"/>
        <v>45471</v>
      </c>
      <c r="H76" s="29">
        <f t="shared" si="5"/>
        <v>45471</v>
      </c>
      <c r="I76" s="32">
        <f t="shared" si="4"/>
        <v>45471</v>
      </c>
    </row>
    <row r="77" spans="1:9" ht="18" customHeight="1" x14ac:dyDescent="0.3">
      <c r="B77" s="36"/>
      <c r="C77" s="37"/>
      <c r="D77" s="25"/>
      <c r="E77" s="25"/>
      <c r="F77" s="25"/>
      <c r="G77" s="30"/>
      <c r="H77" s="35"/>
    </row>
    <row r="78" spans="1:9" ht="25.5" customHeight="1" thickBot="1" x14ac:dyDescent="0.5">
      <c r="B78" s="174" t="s">
        <v>82</v>
      </c>
      <c r="C78" s="174"/>
      <c r="D78" s="174"/>
      <c r="E78" s="174"/>
      <c r="F78" s="174"/>
      <c r="G78" s="174"/>
      <c r="H78" s="174"/>
    </row>
    <row r="79" spans="1:9" ht="18" customHeight="1" x14ac:dyDescent="0.25">
      <c r="B79" s="175" t="s">
        <v>3</v>
      </c>
      <c r="C79" s="177" t="s">
        <v>4</v>
      </c>
      <c r="D79" s="179" t="s">
        <v>5</v>
      </c>
      <c r="E79" s="179" t="s">
        <v>6</v>
      </c>
      <c r="F79" s="179" t="s">
        <v>15</v>
      </c>
      <c r="G79" s="181" t="s">
        <v>19</v>
      </c>
      <c r="H79" s="181" t="s">
        <v>76</v>
      </c>
      <c r="I79" s="181" t="s">
        <v>77</v>
      </c>
    </row>
    <row r="80" spans="1:9" ht="18" customHeight="1" thickBot="1" x14ac:dyDescent="0.3">
      <c r="B80" s="176"/>
      <c r="C80" s="178"/>
      <c r="D80" s="180"/>
      <c r="E80" s="180"/>
      <c r="F80" s="180"/>
      <c r="G80" s="182"/>
      <c r="H80" s="182"/>
      <c r="I80" s="182"/>
    </row>
    <row r="81" spans="1:9" ht="19.5" customHeight="1" x14ac:dyDescent="0.3">
      <c r="A81" s="67"/>
      <c r="B81" s="26" t="str">
        <f t="shared" ref="B81:B86" si="6">B71</f>
        <v>OOCL ITALY</v>
      </c>
      <c r="C81" s="88" t="str">
        <f t="shared" ref="C81:F86" si="7">C71</f>
        <v>135N</v>
      </c>
      <c r="D81" s="34">
        <f t="shared" ref="D81:E85" si="8">D71</f>
        <v>45398</v>
      </c>
      <c r="E81" s="34">
        <f t="shared" si="8"/>
        <v>45403</v>
      </c>
      <c r="F81" s="34">
        <f t="shared" si="7"/>
        <v>45414</v>
      </c>
      <c r="G81" s="34">
        <f>E81+32</f>
        <v>45435</v>
      </c>
      <c r="H81" s="68">
        <f>E81+28</f>
        <v>45431</v>
      </c>
      <c r="I81" s="31">
        <f>F81+28</f>
        <v>45442</v>
      </c>
    </row>
    <row r="82" spans="1:9" ht="19.5" customHeight="1" x14ac:dyDescent="0.3">
      <c r="A82" s="67"/>
      <c r="B82" s="26" t="str">
        <f t="shared" si="6"/>
        <v>KOTA LAMBAI</v>
      </c>
      <c r="C82" s="155" t="str">
        <f t="shared" si="7"/>
        <v>167N</v>
      </c>
      <c r="D82" s="34">
        <f t="shared" si="8"/>
        <v>45412</v>
      </c>
      <c r="E82" s="34">
        <f t="shared" si="8"/>
        <v>45417</v>
      </c>
      <c r="F82" s="34">
        <f t="shared" si="7"/>
        <v>45431</v>
      </c>
      <c r="G82" s="34">
        <f>E82+32</f>
        <v>45449</v>
      </c>
      <c r="H82" s="34">
        <f t="shared" ref="H82:H86" si="9">E82+28</f>
        <v>45445</v>
      </c>
      <c r="I82" s="31">
        <f>F82+28</f>
        <v>45459</v>
      </c>
    </row>
    <row r="83" spans="1:9" ht="19.5" customHeight="1" x14ac:dyDescent="0.3">
      <c r="A83" s="67"/>
      <c r="B83" s="26" t="str">
        <f t="shared" si="6"/>
        <v>COSCO ROTTERDAM</v>
      </c>
      <c r="C83" s="155" t="str">
        <f t="shared" si="7"/>
        <v>191N</v>
      </c>
      <c r="D83" s="34">
        <f t="shared" si="8"/>
        <v>45419</v>
      </c>
      <c r="E83" s="34">
        <f t="shared" si="8"/>
        <v>45424</v>
      </c>
      <c r="F83" s="34">
        <f t="shared" si="7"/>
        <v>45438</v>
      </c>
      <c r="G83" s="34">
        <f t="shared" ref="G83:G86" si="10">E83+32</f>
        <v>45456</v>
      </c>
      <c r="H83" s="34">
        <f t="shared" si="9"/>
        <v>45452</v>
      </c>
      <c r="I83" s="31">
        <f t="shared" ref="I83:I86" si="11">F83+28</f>
        <v>45466</v>
      </c>
    </row>
    <row r="84" spans="1:9" ht="19.5" customHeight="1" x14ac:dyDescent="0.3">
      <c r="A84" s="67"/>
      <c r="B84" s="26" t="str">
        <f t="shared" si="6"/>
        <v>OOCL PANAMA</v>
      </c>
      <c r="C84" s="155" t="str">
        <f>C74</f>
        <v>314N</v>
      </c>
      <c r="D84" s="34">
        <f t="shared" si="8"/>
        <v>45426</v>
      </c>
      <c r="E84" s="34">
        <f t="shared" si="8"/>
        <v>45431</v>
      </c>
      <c r="F84" s="34">
        <f t="shared" si="7"/>
        <v>45445</v>
      </c>
      <c r="G84" s="34">
        <f t="shared" si="10"/>
        <v>45463</v>
      </c>
      <c r="H84" s="34">
        <f t="shared" si="9"/>
        <v>45459</v>
      </c>
      <c r="I84" s="31">
        <f t="shared" si="11"/>
        <v>45473</v>
      </c>
    </row>
    <row r="85" spans="1:9" ht="19.5" customHeight="1" x14ac:dyDescent="0.3">
      <c r="B85" s="26" t="str">
        <f t="shared" si="6"/>
        <v>COSCO GENOA</v>
      </c>
      <c r="C85" s="155" t="str">
        <f>C75</f>
        <v>082N</v>
      </c>
      <c r="D85" s="34">
        <f t="shared" si="8"/>
        <v>45433</v>
      </c>
      <c r="E85" s="34">
        <f t="shared" si="8"/>
        <v>45438</v>
      </c>
      <c r="F85" s="34">
        <v>45424</v>
      </c>
      <c r="G85" s="34">
        <f t="shared" si="10"/>
        <v>45470</v>
      </c>
      <c r="H85" s="34">
        <f t="shared" si="9"/>
        <v>45466</v>
      </c>
      <c r="I85" s="31">
        <f t="shared" si="11"/>
        <v>45452</v>
      </c>
    </row>
    <row r="86" spans="1:9" ht="19.5" customHeight="1" thickBot="1" x14ac:dyDescent="0.35">
      <c r="B86" s="27" t="str">
        <f t="shared" si="6"/>
        <v>OOCL CHICAGO</v>
      </c>
      <c r="C86" s="156" t="str">
        <f>C76</f>
        <v>100N</v>
      </c>
      <c r="D86" s="29">
        <v>45417</v>
      </c>
      <c r="E86" s="29">
        <f>E76</f>
        <v>45445</v>
      </c>
      <c r="F86" s="29">
        <f t="shared" si="7"/>
        <v>45459</v>
      </c>
      <c r="G86" s="29">
        <f t="shared" si="10"/>
        <v>45477</v>
      </c>
      <c r="H86" s="29">
        <f t="shared" si="9"/>
        <v>45473</v>
      </c>
      <c r="I86" s="32">
        <f t="shared" si="11"/>
        <v>45487</v>
      </c>
    </row>
    <row r="87" spans="1:9" ht="18" customHeight="1" x14ac:dyDescent="0.3">
      <c r="B87" s="41"/>
      <c r="C87" s="42"/>
      <c r="D87" s="43"/>
      <c r="E87" s="44"/>
      <c r="F87" s="44"/>
      <c r="G87" s="44"/>
      <c r="H87" s="44"/>
    </row>
    <row r="88" spans="1:9" ht="25.5" customHeight="1" thickBot="1" x14ac:dyDescent="0.5">
      <c r="B88" s="174" t="s">
        <v>20</v>
      </c>
      <c r="C88" s="174"/>
      <c r="D88" s="174"/>
      <c r="E88" s="174"/>
      <c r="F88" s="174"/>
      <c r="G88" s="174"/>
      <c r="H88" s="174"/>
    </row>
    <row r="89" spans="1:9" ht="18" customHeight="1" x14ac:dyDescent="0.25">
      <c r="B89" s="175" t="s">
        <v>3</v>
      </c>
      <c r="C89" s="177" t="s">
        <v>4</v>
      </c>
      <c r="D89" s="179" t="s">
        <v>5</v>
      </c>
      <c r="E89" s="179" t="s">
        <v>6</v>
      </c>
      <c r="F89" s="179" t="s">
        <v>15</v>
      </c>
      <c r="G89" s="190" t="s">
        <v>80</v>
      </c>
      <c r="H89" s="181" t="s">
        <v>79</v>
      </c>
      <c r="I89" s="181" t="s">
        <v>23</v>
      </c>
    </row>
    <row r="90" spans="1:9" ht="18" customHeight="1" thickBot="1" x14ac:dyDescent="0.3">
      <c r="B90" s="176"/>
      <c r="C90" s="178"/>
      <c r="D90" s="180"/>
      <c r="E90" s="180"/>
      <c r="F90" s="180"/>
      <c r="G90" s="191"/>
      <c r="H90" s="182"/>
      <c r="I90" s="182"/>
    </row>
    <row r="91" spans="1:9" ht="19.5" customHeight="1" x14ac:dyDescent="0.3">
      <c r="A91" s="67"/>
      <c r="B91" s="26" t="str">
        <f t="shared" ref="B91:F96" si="12">B71</f>
        <v>OOCL ITALY</v>
      </c>
      <c r="C91" s="155" t="str">
        <f t="shared" ref="C91:E93" si="13">C71</f>
        <v>135N</v>
      </c>
      <c r="D91" s="34">
        <f t="shared" si="13"/>
        <v>45398</v>
      </c>
      <c r="E91" s="34">
        <f t="shared" si="13"/>
        <v>45403</v>
      </c>
      <c r="F91" s="34">
        <f t="shared" si="12"/>
        <v>45414</v>
      </c>
      <c r="G91" s="34">
        <f>E91+48</f>
        <v>45451</v>
      </c>
      <c r="H91" s="68">
        <f>E91+48</f>
        <v>45451</v>
      </c>
      <c r="I91" s="31">
        <f t="shared" ref="I91:I96" si="14">F91+45</f>
        <v>45459</v>
      </c>
    </row>
    <row r="92" spans="1:9" ht="19.5" customHeight="1" x14ac:dyDescent="0.3">
      <c r="A92" s="67"/>
      <c r="B92" s="26" t="str">
        <f t="shared" si="12"/>
        <v>KOTA LAMBAI</v>
      </c>
      <c r="C92" s="155" t="str">
        <f t="shared" si="13"/>
        <v>167N</v>
      </c>
      <c r="D92" s="34">
        <f t="shared" si="13"/>
        <v>45412</v>
      </c>
      <c r="E92" s="34">
        <f t="shared" si="13"/>
        <v>45417</v>
      </c>
      <c r="F92" s="34">
        <f t="shared" si="12"/>
        <v>45431</v>
      </c>
      <c r="G92" s="34">
        <f t="shared" ref="G92:G96" si="15">E92+48</f>
        <v>45465</v>
      </c>
      <c r="H92" s="34">
        <f t="shared" ref="H92:H96" si="16">E92+48</f>
        <v>45465</v>
      </c>
      <c r="I92" s="31">
        <f t="shared" si="14"/>
        <v>45476</v>
      </c>
    </row>
    <row r="93" spans="1:9" ht="19.5" customHeight="1" x14ac:dyDescent="0.3">
      <c r="A93" s="67"/>
      <c r="B93" s="26" t="str">
        <f t="shared" si="12"/>
        <v>COSCO ROTTERDAM</v>
      </c>
      <c r="C93" s="155" t="str">
        <f t="shared" si="13"/>
        <v>191N</v>
      </c>
      <c r="D93" s="34">
        <f t="shared" si="13"/>
        <v>45419</v>
      </c>
      <c r="E93" s="34">
        <f t="shared" si="13"/>
        <v>45424</v>
      </c>
      <c r="F93" s="34">
        <f t="shared" si="12"/>
        <v>45438</v>
      </c>
      <c r="G93" s="34">
        <f t="shared" si="15"/>
        <v>45472</v>
      </c>
      <c r="H93" s="34">
        <f t="shared" si="16"/>
        <v>45472</v>
      </c>
      <c r="I93" s="31">
        <f t="shared" si="14"/>
        <v>45483</v>
      </c>
    </row>
    <row r="94" spans="1:9" ht="19.5" customHeight="1" x14ac:dyDescent="0.3">
      <c r="A94" s="67"/>
      <c r="B94" s="26" t="str">
        <f t="shared" si="12"/>
        <v>OOCL PANAMA</v>
      </c>
      <c r="C94" s="88" t="str">
        <f t="shared" si="12"/>
        <v>314N</v>
      </c>
      <c r="D94" s="34">
        <f t="shared" ref="D94:E96" si="17">D74</f>
        <v>45426</v>
      </c>
      <c r="E94" s="34">
        <f t="shared" si="17"/>
        <v>45431</v>
      </c>
      <c r="F94" s="34">
        <f t="shared" si="12"/>
        <v>45445</v>
      </c>
      <c r="G94" s="34">
        <f t="shared" si="15"/>
        <v>45479</v>
      </c>
      <c r="H94" s="34">
        <f t="shared" si="16"/>
        <v>45479</v>
      </c>
      <c r="I94" s="31">
        <f t="shared" si="14"/>
        <v>45490</v>
      </c>
    </row>
    <row r="95" spans="1:9" ht="19.5" customHeight="1" x14ac:dyDescent="0.3">
      <c r="A95" s="67"/>
      <c r="B95" s="26" t="str">
        <f t="shared" si="12"/>
        <v>COSCO GENOA</v>
      </c>
      <c r="C95" s="88" t="str">
        <f t="shared" si="12"/>
        <v>082N</v>
      </c>
      <c r="D95" s="34">
        <f t="shared" si="17"/>
        <v>45433</v>
      </c>
      <c r="E95" s="34">
        <f t="shared" si="17"/>
        <v>45438</v>
      </c>
      <c r="F95" s="34">
        <f t="shared" si="12"/>
        <v>45452</v>
      </c>
      <c r="G95" s="34">
        <f t="shared" si="15"/>
        <v>45486</v>
      </c>
      <c r="H95" s="34">
        <f t="shared" si="16"/>
        <v>45486</v>
      </c>
      <c r="I95" s="31">
        <f t="shared" si="14"/>
        <v>45497</v>
      </c>
    </row>
    <row r="96" spans="1:9" ht="19.5" customHeight="1" thickBot="1" x14ac:dyDescent="0.35">
      <c r="A96" s="67"/>
      <c r="B96" s="27" t="str">
        <f>B76</f>
        <v>OOCL CHICAGO</v>
      </c>
      <c r="C96" s="28" t="str">
        <f t="shared" si="12"/>
        <v>100N</v>
      </c>
      <c r="D96" s="29">
        <f t="shared" si="17"/>
        <v>45440</v>
      </c>
      <c r="E96" s="29">
        <f t="shared" si="17"/>
        <v>45445</v>
      </c>
      <c r="F96" s="29">
        <f t="shared" si="12"/>
        <v>45459</v>
      </c>
      <c r="G96" s="29">
        <f t="shared" si="15"/>
        <v>45493</v>
      </c>
      <c r="H96" s="29">
        <f t="shared" si="16"/>
        <v>45493</v>
      </c>
      <c r="I96" s="32">
        <f t="shared" si="14"/>
        <v>45504</v>
      </c>
    </row>
    <row r="97" spans="1:9" ht="38.25" customHeight="1" thickBot="1" x14ac:dyDescent="0.5">
      <c r="B97" s="188" t="s">
        <v>24</v>
      </c>
      <c r="C97" s="188"/>
      <c r="D97" s="188"/>
      <c r="E97" s="188"/>
      <c r="F97" s="188"/>
      <c r="G97" s="188"/>
      <c r="H97" s="188"/>
    </row>
    <row r="98" spans="1:9" ht="20.25" customHeight="1" x14ac:dyDescent="0.25">
      <c r="B98" s="175" t="s">
        <v>3</v>
      </c>
      <c r="C98" s="177" t="s">
        <v>4</v>
      </c>
      <c r="D98" s="179" t="s">
        <v>5</v>
      </c>
      <c r="E98" s="179" t="s">
        <v>6</v>
      </c>
      <c r="F98" s="179" t="s">
        <v>15</v>
      </c>
      <c r="G98" s="181" t="s">
        <v>25</v>
      </c>
      <c r="H98" s="186" t="s">
        <v>26</v>
      </c>
      <c r="I98" s="184" t="s">
        <v>78</v>
      </c>
    </row>
    <row r="99" spans="1:9" ht="20.100000000000001" customHeight="1" thickBot="1" x14ac:dyDescent="0.3">
      <c r="B99" s="176"/>
      <c r="C99" s="178"/>
      <c r="D99" s="180"/>
      <c r="E99" s="180"/>
      <c r="F99" s="180"/>
      <c r="G99" s="182"/>
      <c r="H99" s="187"/>
      <c r="I99" s="185"/>
    </row>
    <row r="100" spans="1:9" ht="19.5" customHeight="1" x14ac:dyDescent="0.3">
      <c r="A100" s="67"/>
      <c r="B100" s="26" t="str">
        <f t="shared" ref="B100:F105" si="18">B71</f>
        <v>OOCL ITALY</v>
      </c>
      <c r="C100" s="155" t="str">
        <f t="shared" ref="C100:E101" si="19">C71</f>
        <v>135N</v>
      </c>
      <c r="D100" s="34">
        <f t="shared" si="19"/>
        <v>45398</v>
      </c>
      <c r="E100" s="34">
        <f t="shared" si="19"/>
        <v>45403</v>
      </c>
      <c r="F100" s="34">
        <f t="shared" si="18"/>
        <v>45414</v>
      </c>
      <c r="G100" s="34">
        <f>E100+42</f>
        <v>45445</v>
      </c>
      <c r="H100" s="68">
        <f t="shared" ref="H100:H105" si="20">E100+51</f>
        <v>45454</v>
      </c>
      <c r="I100" s="31">
        <f>E100+51</f>
        <v>45454</v>
      </c>
    </row>
    <row r="101" spans="1:9" ht="19.5" customHeight="1" x14ac:dyDescent="0.3">
      <c r="A101" s="67"/>
      <c r="B101" s="26" t="str">
        <f t="shared" si="18"/>
        <v>KOTA LAMBAI</v>
      </c>
      <c r="C101" s="155" t="str">
        <f t="shared" si="19"/>
        <v>167N</v>
      </c>
      <c r="D101" s="34">
        <f t="shared" si="19"/>
        <v>45412</v>
      </c>
      <c r="E101" s="34">
        <f t="shared" si="19"/>
        <v>45417</v>
      </c>
      <c r="F101" s="34">
        <f t="shared" si="18"/>
        <v>45431</v>
      </c>
      <c r="G101" s="34">
        <f t="shared" ref="G101:G105" si="21">E101+42</f>
        <v>45459</v>
      </c>
      <c r="H101" s="34">
        <f t="shared" si="20"/>
        <v>45468</v>
      </c>
      <c r="I101" s="31">
        <f>E101+51</f>
        <v>45468</v>
      </c>
    </row>
    <row r="102" spans="1:9" ht="19.5" customHeight="1" x14ac:dyDescent="0.3">
      <c r="A102" s="67"/>
      <c r="B102" s="26" t="str">
        <f t="shared" si="18"/>
        <v>COSCO ROTTERDAM</v>
      </c>
      <c r="C102" s="88" t="str">
        <f t="shared" si="18"/>
        <v>191N</v>
      </c>
      <c r="D102" s="34">
        <f>D73</f>
        <v>45419</v>
      </c>
      <c r="E102" s="34">
        <f>E73</f>
        <v>45424</v>
      </c>
      <c r="F102" s="34">
        <f>F73</f>
        <v>45438</v>
      </c>
      <c r="G102" s="34">
        <f t="shared" si="21"/>
        <v>45466</v>
      </c>
      <c r="H102" s="34">
        <f t="shared" si="20"/>
        <v>45475</v>
      </c>
      <c r="I102" s="31">
        <f>E102+51</f>
        <v>45475</v>
      </c>
    </row>
    <row r="103" spans="1:9" ht="19.5" customHeight="1" x14ac:dyDescent="0.3">
      <c r="A103" s="67"/>
      <c r="B103" s="26" t="str">
        <f t="shared" si="18"/>
        <v>OOCL PANAMA</v>
      </c>
      <c r="C103" s="88" t="str">
        <f t="shared" si="18"/>
        <v>314N</v>
      </c>
      <c r="D103" s="34">
        <f t="shared" ref="D103:E105" si="22">D74</f>
        <v>45426</v>
      </c>
      <c r="E103" s="34">
        <f t="shared" si="22"/>
        <v>45431</v>
      </c>
      <c r="F103" s="34">
        <f t="shared" si="18"/>
        <v>45445</v>
      </c>
      <c r="G103" s="34">
        <f t="shared" si="21"/>
        <v>45473</v>
      </c>
      <c r="H103" s="34">
        <f t="shared" si="20"/>
        <v>45482</v>
      </c>
      <c r="I103" s="31">
        <f t="shared" ref="I103:I105" si="23">E103+51</f>
        <v>45482</v>
      </c>
    </row>
    <row r="104" spans="1:9" ht="19.5" customHeight="1" x14ac:dyDescent="0.3">
      <c r="A104" s="67"/>
      <c r="B104" s="26" t="str">
        <f t="shared" si="18"/>
        <v>COSCO GENOA</v>
      </c>
      <c r="C104" s="88" t="str">
        <f t="shared" si="18"/>
        <v>082N</v>
      </c>
      <c r="D104" s="34">
        <f t="shared" si="22"/>
        <v>45433</v>
      </c>
      <c r="E104" s="34">
        <f t="shared" si="22"/>
        <v>45438</v>
      </c>
      <c r="F104" s="34">
        <f t="shared" si="18"/>
        <v>45452</v>
      </c>
      <c r="G104" s="34">
        <f t="shared" si="21"/>
        <v>45480</v>
      </c>
      <c r="H104" s="34">
        <f t="shared" si="20"/>
        <v>45489</v>
      </c>
      <c r="I104" s="31">
        <f t="shared" si="23"/>
        <v>45489</v>
      </c>
    </row>
    <row r="105" spans="1:9" ht="19.5" customHeight="1" thickBot="1" x14ac:dyDescent="0.35">
      <c r="A105" s="67"/>
      <c r="B105" s="27" t="str">
        <f t="shared" si="18"/>
        <v>OOCL CHICAGO</v>
      </c>
      <c r="C105" s="28" t="str">
        <f t="shared" si="18"/>
        <v>100N</v>
      </c>
      <c r="D105" s="29">
        <f t="shared" si="22"/>
        <v>45440</v>
      </c>
      <c r="E105" s="29">
        <f t="shared" si="22"/>
        <v>45445</v>
      </c>
      <c r="F105" s="29">
        <f t="shared" si="18"/>
        <v>45459</v>
      </c>
      <c r="G105" s="29">
        <f t="shared" si="21"/>
        <v>45487</v>
      </c>
      <c r="H105" s="29">
        <f t="shared" si="20"/>
        <v>45496</v>
      </c>
      <c r="I105" s="32">
        <f t="shared" si="23"/>
        <v>45496</v>
      </c>
    </row>
    <row r="106" spans="1:9" ht="20.25" customHeight="1" x14ac:dyDescent="0.3">
      <c r="B106" s="41"/>
      <c r="C106" s="42"/>
      <c r="D106" s="47"/>
      <c r="E106" s="44"/>
      <c r="F106" s="44"/>
      <c r="G106" s="44"/>
      <c r="H106" s="44"/>
    </row>
    <row r="107" spans="1:9" ht="20.25" customHeight="1" x14ac:dyDescent="0.3">
      <c r="B107" s="41"/>
      <c r="C107" s="42"/>
      <c r="D107" s="47"/>
      <c r="E107" s="44"/>
      <c r="F107" s="44"/>
      <c r="G107" s="44"/>
      <c r="H107" s="44"/>
    </row>
    <row r="108" spans="1:9" ht="20.25" customHeight="1" x14ac:dyDescent="0.3">
      <c r="B108" s="41"/>
      <c r="C108" s="42"/>
      <c r="D108" s="47"/>
      <c r="E108" s="44"/>
      <c r="F108" s="44"/>
      <c r="G108" s="44"/>
      <c r="H108" s="44"/>
    </row>
    <row r="109" spans="1:9" ht="20.25" customHeight="1" x14ac:dyDescent="0.3">
      <c r="B109" s="41"/>
      <c r="C109" s="42"/>
      <c r="D109" s="47"/>
      <c r="E109" s="44"/>
      <c r="F109" s="44"/>
      <c r="G109" s="44"/>
      <c r="H109" s="44"/>
    </row>
    <row r="110" spans="1:9" ht="20.25" customHeight="1" x14ac:dyDescent="0.3">
      <c r="B110" s="41"/>
      <c r="C110" s="42"/>
      <c r="D110" s="47"/>
      <c r="E110" s="44"/>
      <c r="F110" s="44"/>
      <c r="G110" s="44"/>
      <c r="H110" s="44"/>
    </row>
    <row r="111" spans="1:9" ht="20.25" customHeight="1" x14ac:dyDescent="0.3">
      <c r="B111" s="41"/>
      <c r="C111" s="42"/>
      <c r="D111" s="47"/>
      <c r="E111" s="44"/>
      <c r="F111" s="44"/>
      <c r="G111" s="44"/>
      <c r="H111" s="44"/>
    </row>
    <row r="112" spans="1:9" ht="20.25" customHeight="1" x14ac:dyDescent="0.3">
      <c r="B112" s="41"/>
      <c r="C112" s="42"/>
      <c r="D112" s="47"/>
      <c r="E112" s="44"/>
      <c r="F112" s="44"/>
      <c r="G112" s="44"/>
      <c r="H112" s="44"/>
    </row>
    <row r="113" spans="2:8" ht="20.25" customHeight="1" x14ac:dyDescent="0.3">
      <c r="B113" s="41"/>
      <c r="C113" s="42"/>
      <c r="D113" s="47"/>
      <c r="E113" s="44"/>
      <c r="F113" s="44"/>
      <c r="G113" s="44"/>
      <c r="H113" s="44"/>
    </row>
    <row r="114" spans="2:8" ht="20.25" customHeight="1" x14ac:dyDescent="0.3">
      <c r="B114" s="41"/>
      <c r="C114" s="42"/>
      <c r="D114" s="47"/>
      <c r="E114" s="44"/>
      <c r="F114" s="44"/>
      <c r="G114" s="44"/>
      <c r="H114" s="44"/>
    </row>
    <row r="115" spans="2:8" ht="12.75" customHeight="1" x14ac:dyDescent="0.2">
      <c r="B115" s="38"/>
      <c r="C115" s="39"/>
      <c r="D115" s="40"/>
      <c r="E115" s="40"/>
      <c r="F115" s="30"/>
      <c r="G115" s="30"/>
      <c r="H115" s="11"/>
    </row>
    <row r="116" spans="2:8" ht="24.75" customHeight="1" thickBot="1" x14ac:dyDescent="0.5">
      <c r="B116" s="174" t="s">
        <v>54</v>
      </c>
      <c r="C116" s="174"/>
      <c r="D116" s="174"/>
      <c r="E116" s="174"/>
      <c r="F116" s="174"/>
      <c r="G116" s="174"/>
      <c r="H116" s="174"/>
    </row>
    <row r="117" spans="2:8" ht="12.75" customHeight="1" x14ac:dyDescent="0.25">
      <c r="B117" s="175" t="s">
        <v>3</v>
      </c>
      <c r="C117" s="177" t="s">
        <v>4</v>
      </c>
      <c r="D117" s="179" t="s">
        <v>5</v>
      </c>
      <c r="E117" s="179" t="s">
        <v>6</v>
      </c>
      <c r="F117" s="179" t="s">
        <v>28</v>
      </c>
      <c r="G117" s="181" t="s">
        <v>29</v>
      </c>
      <c r="H117" s="181" t="s">
        <v>30</v>
      </c>
    </row>
    <row r="118" spans="2:8" ht="25.5" customHeight="1" thickBot="1" x14ac:dyDescent="0.3">
      <c r="B118" s="176"/>
      <c r="C118" s="178"/>
      <c r="D118" s="180"/>
      <c r="E118" s="180"/>
      <c r="F118" s="180"/>
      <c r="G118" s="182"/>
      <c r="H118" s="182"/>
    </row>
    <row r="119" spans="2:8" ht="19.5" customHeight="1" x14ac:dyDescent="0.3">
      <c r="B119" s="83" t="s">
        <v>98</v>
      </c>
      <c r="C119" s="96">
        <v>2407</v>
      </c>
      <c r="D119" s="90">
        <v>45404</v>
      </c>
      <c r="E119" s="90">
        <v>45410</v>
      </c>
      <c r="F119" s="90">
        <v>45414</v>
      </c>
      <c r="G119" s="90">
        <f>F119+3</f>
        <v>45417</v>
      </c>
      <c r="H119" s="16">
        <f>F119+4</f>
        <v>45418</v>
      </c>
    </row>
    <row r="120" spans="2:8" ht="19.5" customHeight="1" x14ac:dyDescent="0.3">
      <c r="B120" s="83" t="s">
        <v>113</v>
      </c>
      <c r="C120" s="96">
        <v>2407</v>
      </c>
      <c r="D120" s="90">
        <v>45412</v>
      </c>
      <c r="E120" s="90">
        <v>45417</v>
      </c>
      <c r="F120" s="90">
        <v>45421</v>
      </c>
      <c r="G120" s="90">
        <f>F120+3</f>
        <v>45424</v>
      </c>
      <c r="H120" s="16">
        <f>F120+4</f>
        <v>45425</v>
      </c>
    </row>
    <row r="121" spans="2:8" ht="19.5" customHeight="1" x14ac:dyDescent="0.3">
      <c r="B121" s="83" t="s">
        <v>114</v>
      </c>
      <c r="C121" s="96">
        <v>2407</v>
      </c>
      <c r="D121" s="90">
        <v>45419</v>
      </c>
      <c r="E121" s="90">
        <v>45424</v>
      </c>
      <c r="F121" s="90">
        <v>45428</v>
      </c>
      <c r="G121" s="90">
        <f>F121+3</f>
        <v>45431</v>
      </c>
      <c r="H121" s="16">
        <f>F121+4</f>
        <v>45432</v>
      </c>
    </row>
    <row r="122" spans="2:8" ht="19.5" customHeight="1" thickBot="1" x14ac:dyDescent="0.35">
      <c r="B122" s="82"/>
      <c r="C122" s="33"/>
      <c r="D122" s="19"/>
      <c r="E122" s="19"/>
      <c r="F122" s="19"/>
      <c r="G122" s="19">
        <f>F122+3</f>
        <v>3</v>
      </c>
      <c r="H122" s="20">
        <f>F122+4</f>
        <v>4</v>
      </c>
    </row>
    <row r="123" spans="2:8" ht="18" customHeight="1" x14ac:dyDescent="0.2">
      <c r="B123" s="38"/>
      <c r="C123" s="39"/>
      <c r="D123" s="40"/>
      <c r="E123" s="40"/>
      <c r="F123" s="30"/>
      <c r="G123" s="30"/>
      <c r="H123" s="35"/>
    </row>
    <row r="124" spans="2:8" ht="18" customHeight="1" x14ac:dyDescent="0.2">
      <c r="B124" s="38"/>
      <c r="C124" s="39"/>
      <c r="D124" s="40"/>
      <c r="E124" s="40"/>
      <c r="F124" s="30"/>
      <c r="G124" s="30"/>
      <c r="H124" s="35"/>
    </row>
    <row r="125" spans="2:8" ht="18" customHeight="1" x14ac:dyDescent="0.2">
      <c r="B125" s="38"/>
      <c r="C125" s="39"/>
      <c r="D125" s="40"/>
      <c r="E125" s="40"/>
      <c r="F125" s="30"/>
      <c r="G125" s="30"/>
      <c r="H125" s="35"/>
    </row>
    <row r="126" spans="2:8" ht="18" customHeight="1" x14ac:dyDescent="0.2">
      <c r="B126" s="38"/>
      <c r="C126" s="39"/>
      <c r="D126" s="40"/>
      <c r="E126" s="40"/>
      <c r="F126" s="30"/>
      <c r="G126" s="30"/>
      <c r="H126" s="35"/>
    </row>
    <row r="127" spans="2:8" ht="18" customHeight="1" x14ac:dyDescent="0.2">
      <c r="B127" s="38"/>
      <c r="C127" s="39"/>
      <c r="D127" s="40"/>
      <c r="E127" s="40"/>
      <c r="F127" s="30"/>
      <c r="G127" s="30"/>
      <c r="H127" s="35"/>
    </row>
    <row r="128" spans="2:8" ht="18" customHeight="1" x14ac:dyDescent="0.2">
      <c r="B128" s="38"/>
      <c r="C128" s="39"/>
      <c r="D128" s="40"/>
      <c r="E128" s="40"/>
      <c r="F128" s="30"/>
      <c r="G128" s="30"/>
      <c r="H128" s="35"/>
    </row>
    <row r="129" spans="2:8" ht="18" customHeight="1" x14ac:dyDescent="0.2">
      <c r="B129" s="38"/>
      <c r="C129" s="39"/>
      <c r="D129" s="40"/>
      <c r="E129" s="40"/>
      <c r="F129" s="30"/>
      <c r="G129" s="30"/>
      <c r="H129" s="35"/>
    </row>
    <row r="130" spans="2:8" ht="18" customHeight="1" x14ac:dyDescent="0.2">
      <c r="B130" s="38"/>
      <c r="C130" s="39"/>
      <c r="D130" s="40"/>
      <c r="E130" s="40"/>
      <c r="F130" s="30"/>
      <c r="G130" s="30"/>
      <c r="H130" s="35"/>
    </row>
    <row r="131" spans="2:8" ht="18" customHeight="1" x14ac:dyDescent="0.2">
      <c r="B131" s="38"/>
      <c r="C131" s="39"/>
      <c r="D131" s="40"/>
      <c r="E131" s="40"/>
      <c r="F131" s="30"/>
      <c r="G131" s="30"/>
      <c r="H131" s="45"/>
    </row>
    <row r="132" spans="2:8" ht="18" customHeight="1" x14ac:dyDescent="0.2">
      <c r="B132" s="38"/>
      <c r="C132" s="39"/>
      <c r="D132" s="40"/>
      <c r="E132" s="40"/>
      <c r="F132" s="30"/>
      <c r="G132" s="30"/>
      <c r="H132" s="45"/>
    </row>
    <row r="133" spans="2:8" ht="18" customHeight="1" x14ac:dyDescent="0.2">
      <c r="B133" s="38"/>
      <c r="C133" s="48"/>
      <c r="D133" s="40"/>
      <c r="E133" s="40"/>
      <c r="F133" s="30"/>
      <c r="G133" s="30"/>
      <c r="H133" s="45"/>
    </row>
    <row r="134" spans="2:8" ht="18" customHeight="1" x14ac:dyDescent="0.2">
      <c r="B134" s="38"/>
      <c r="C134" s="48"/>
      <c r="D134" s="40"/>
      <c r="E134" s="40"/>
      <c r="F134" s="30"/>
      <c r="G134" s="30"/>
      <c r="H134" s="45"/>
    </row>
    <row r="135" spans="2:8" ht="18" customHeight="1" x14ac:dyDescent="0.25">
      <c r="B135" s="48"/>
      <c r="C135" s="48"/>
      <c r="D135" s="8"/>
      <c r="E135" s="8"/>
      <c r="F135" s="8"/>
      <c r="G135" s="8"/>
      <c r="H135" s="8"/>
    </row>
    <row r="136" spans="2:8" ht="18" customHeight="1" x14ac:dyDescent="0.25">
      <c r="B136" s="48"/>
      <c r="C136" s="48"/>
      <c r="D136" s="8"/>
      <c r="E136" s="8"/>
      <c r="F136" s="8"/>
      <c r="G136" s="8"/>
      <c r="H136" s="8"/>
    </row>
    <row r="137" spans="2:8" ht="18" customHeight="1" x14ac:dyDescent="0.25">
      <c r="B137" s="6"/>
      <c r="C137" s="6"/>
      <c r="D137" s="7"/>
      <c r="E137" s="7"/>
      <c r="F137" s="7"/>
      <c r="G137" s="7"/>
      <c r="H137" s="7"/>
    </row>
    <row r="138" spans="2:8" ht="18" customHeight="1" x14ac:dyDescent="0.25">
      <c r="B138" s="6"/>
      <c r="C138" s="6"/>
      <c r="D138" s="7"/>
      <c r="E138" s="7"/>
      <c r="F138" s="7"/>
      <c r="G138" s="7"/>
      <c r="H138" s="7"/>
    </row>
    <row r="139" spans="2:8" ht="18" customHeight="1" x14ac:dyDescent="0.25">
      <c r="B139" s="6"/>
      <c r="C139" s="6"/>
      <c r="D139" s="7"/>
      <c r="E139" s="7"/>
      <c r="F139" s="7"/>
      <c r="G139" s="7"/>
      <c r="H139" s="7"/>
    </row>
    <row r="140" spans="2:8" ht="18" customHeight="1" x14ac:dyDescent="0.25">
      <c r="B140" s="6"/>
      <c r="C140" s="6"/>
      <c r="D140" s="7"/>
      <c r="E140" s="7"/>
      <c r="F140" s="7"/>
      <c r="G140" s="7"/>
      <c r="H140" s="7"/>
    </row>
    <row r="141" spans="2:8" ht="18" customHeight="1" x14ac:dyDescent="0.25">
      <c r="B141" s="6"/>
      <c r="C141" s="6"/>
      <c r="D141" s="7"/>
      <c r="E141" s="7"/>
      <c r="F141" s="7"/>
      <c r="G141" s="7"/>
      <c r="H141" s="7"/>
    </row>
    <row r="142" spans="2:8" ht="18" customHeight="1" x14ac:dyDescent="0.25">
      <c r="B142" s="6"/>
      <c r="C142" s="6"/>
      <c r="D142" s="7"/>
      <c r="E142" s="7"/>
      <c r="F142" s="7"/>
      <c r="G142" s="7"/>
      <c r="H142" s="7"/>
    </row>
    <row r="143" spans="2:8" ht="18" customHeight="1" x14ac:dyDescent="0.25">
      <c r="B143" s="6"/>
      <c r="C143" s="6"/>
      <c r="D143" s="7"/>
      <c r="E143" s="49"/>
      <c r="F143" s="49"/>
      <c r="G143" s="49"/>
      <c r="H143" s="49"/>
    </row>
    <row r="144" spans="2:8" ht="18" customHeight="1" x14ac:dyDescent="0.25">
      <c r="B144" s="6"/>
      <c r="C144" s="6"/>
      <c r="D144" s="7"/>
      <c r="E144" s="7"/>
      <c r="F144" s="7"/>
      <c r="G144" s="7"/>
      <c r="H144" s="7"/>
    </row>
    <row r="145" spans="2:8" ht="18" customHeight="1" x14ac:dyDescent="0.25">
      <c r="B145" s="6"/>
      <c r="C145" s="6"/>
      <c r="D145" s="7"/>
      <c r="E145" s="172"/>
      <c r="F145" s="172"/>
      <c r="G145" s="172"/>
      <c r="H145" s="172"/>
    </row>
    <row r="146" spans="2:8" ht="18" customHeight="1" x14ac:dyDescent="0.25">
      <c r="B146" s="6"/>
      <c r="C146" s="6"/>
      <c r="D146" s="7"/>
      <c r="E146" s="7"/>
      <c r="F146" s="7"/>
      <c r="G146" s="7"/>
      <c r="H146" s="7"/>
    </row>
    <row r="147" spans="2:8" ht="18" customHeight="1" x14ac:dyDescent="0.25">
      <c r="B147" s="6"/>
      <c r="C147" s="6"/>
      <c r="D147" s="7"/>
      <c r="E147" s="183"/>
      <c r="F147" s="183"/>
      <c r="G147" s="183"/>
      <c r="H147" s="183"/>
    </row>
    <row r="148" spans="2:8" ht="18" customHeight="1" x14ac:dyDescent="0.25">
      <c r="B148" s="6"/>
      <c r="C148" s="6"/>
      <c r="D148" s="7"/>
      <c r="E148" s="183"/>
      <c r="F148" s="183"/>
      <c r="G148" s="183"/>
      <c r="H148" s="183"/>
    </row>
    <row r="149" spans="2:8" ht="18" customHeight="1" x14ac:dyDescent="0.25">
      <c r="B149" s="6"/>
      <c r="C149" s="6"/>
      <c r="D149" s="7"/>
      <c r="E149" s="183"/>
      <c r="F149" s="183"/>
      <c r="G149" s="183"/>
      <c r="H149" s="183"/>
    </row>
    <row r="150" spans="2:8" ht="18" customHeight="1" x14ac:dyDescent="0.25">
      <c r="B150" s="6"/>
      <c r="C150" s="6"/>
      <c r="D150" s="7"/>
      <c r="E150" s="171"/>
      <c r="F150" s="171"/>
      <c r="G150" s="171"/>
      <c r="H150" s="171"/>
    </row>
    <row r="151" spans="2:8" ht="18" customHeight="1" x14ac:dyDescent="0.25">
      <c r="B151" s="6"/>
      <c r="C151" s="6"/>
      <c r="D151" s="7"/>
      <c r="E151" s="171"/>
      <c r="F151" s="171"/>
      <c r="G151" s="171"/>
      <c r="H151" s="171"/>
    </row>
    <row r="152" spans="2:8" ht="18" customHeight="1" x14ac:dyDescent="0.25">
      <c r="B152" s="6"/>
      <c r="C152" s="6"/>
      <c r="D152" s="7"/>
      <c r="E152" s="7"/>
      <c r="F152" s="7"/>
      <c r="G152" s="7"/>
      <c r="H152" s="7"/>
    </row>
    <row r="153" spans="2:8" ht="18" customHeight="1" x14ac:dyDescent="0.25">
      <c r="B153" s="6"/>
      <c r="C153" s="6"/>
      <c r="D153" s="7"/>
      <c r="E153" s="7"/>
      <c r="F153" s="7"/>
      <c r="G153" s="7"/>
      <c r="H153" s="7"/>
    </row>
    <row r="154" spans="2:8" ht="18" customHeight="1" x14ac:dyDescent="0.25">
      <c r="B154" s="6"/>
      <c r="C154" s="6"/>
      <c r="D154" s="7"/>
      <c r="E154" s="7"/>
      <c r="F154" s="7"/>
      <c r="G154" s="7"/>
      <c r="H154" s="7"/>
    </row>
    <row r="155" spans="2:8" ht="18" customHeight="1" x14ac:dyDescent="0.25">
      <c r="B155" s="6"/>
      <c r="C155" s="6"/>
      <c r="D155" s="7"/>
      <c r="E155" s="7"/>
      <c r="F155" s="7"/>
      <c r="G155" s="7"/>
      <c r="H155" s="7"/>
    </row>
    <row r="156" spans="2:8" ht="18" customHeight="1" x14ac:dyDescent="0.25">
      <c r="B156" s="6"/>
      <c r="C156" s="6"/>
      <c r="D156" s="7"/>
      <c r="E156" s="7"/>
      <c r="F156" s="7"/>
      <c r="G156" s="7"/>
      <c r="H156" s="7"/>
    </row>
    <row r="157" spans="2:8" ht="18" customHeight="1" x14ac:dyDescent="0.25">
      <c r="B157" s="6"/>
      <c r="C157" s="6"/>
      <c r="D157" s="7"/>
      <c r="E157" s="7"/>
      <c r="F157" s="7"/>
      <c r="G157" s="7"/>
      <c r="H157" s="7"/>
    </row>
    <row r="158" spans="2:8" ht="18" customHeight="1" x14ac:dyDescent="0.25">
      <c r="B158" s="6"/>
      <c r="C158" s="6"/>
      <c r="D158" s="7"/>
      <c r="E158" s="7"/>
      <c r="F158" s="7"/>
      <c r="G158" s="7"/>
      <c r="H158" s="7"/>
    </row>
    <row r="159" spans="2:8" ht="18" customHeight="1" x14ac:dyDescent="0.25">
      <c r="B159" s="6"/>
      <c r="C159" s="6"/>
      <c r="D159" s="7"/>
      <c r="E159" s="7"/>
      <c r="F159" s="7"/>
      <c r="G159" s="7"/>
      <c r="H159" s="7"/>
    </row>
    <row r="160" spans="2:8" ht="18" customHeight="1" x14ac:dyDescent="0.25">
      <c r="B160" s="6"/>
      <c r="C160" s="6"/>
      <c r="D160" s="7"/>
      <c r="E160" s="7"/>
      <c r="F160" s="7"/>
      <c r="G160" s="7"/>
      <c r="H160" s="7"/>
    </row>
    <row r="161" spans="2:8" ht="18" customHeight="1" x14ac:dyDescent="0.25">
      <c r="B161" s="6"/>
      <c r="C161" s="6"/>
      <c r="D161" s="7"/>
      <c r="E161" s="7"/>
      <c r="F161" s="7"/>
      <c r="G161" s="7"/>
      <c r="H161" s="7"/>
    </row>
    <row r="162" spans="2:8" ht="18" customHeight="1" x14ac:dyDescent="0.25">
      <c r="B162" s="6"/>
      <c r="C162" s="6"/>
      <c r="D162" s="7"/>
      <c r="E162" s="7"/>
      <c r="F162" s="7"/>
      <c r="G162" s="7"/>
      <c r="H162" s="7"/>
    </row>
    <row r="163" spans="2:8" ht="18" customHeight="1" x14ac:dyDescent="0.25">
      <c r="B163" s="6"/>
      <c r="C163" s="6"/>
      <c r="D163" s="7"/>
      <c r="E163" s="7"/>
      <c r="F163" s="7"/>
      <c r="G163" s="7"/>
      <c r="H163" s="7"/>
    </row>
    <row r="164" spans="2:8" ht="18" customHeight="1" x14ac:dyDescent="0.25">
      <c r="B164" s="53" t="s">
        <v>57</v>
      </c>
      <c r="C164" s="6"/>
      <c r="D164" s="7"/>
      <c r="E164" s="7"/>
      <c r="F164" s="7"/>
      <c r="G164" s="7"/>
      <c r="H164" s="7"/>
    </row>
    <row r="165" spans="2:8" ht="18" customHeight="1" x14ac:dyDescent="0.25">
      <c r="B165" s="53" t="s">
        <v>31</v>
      </c>
      <c r="C165" s="54"/>
      <c r="D165" s="55"/>
      <c r="E165" s="55"/>
      <c r="F165" s="55"/>
      <c r="G165" s="55"/>
      <c r="H165" s="55"/>
    </row>
    <row r="166" spans="2:8" ht="18" customHeight="1" x14ac:dyDescent="0.25">
      <c r="B166" s="53" t="s">
        <v>32</v>
      </c>
      <c r="C166" s="54"/>
      <c r="D166" s="55"/>
      <c r="E166" s="55"/>
      <c r="F166" s="55"/>
      <c r="G166" s="55"/>
      <c r="H166" s="55"/>
    </row>
    <row r="167" spans="2:8" ht="18" customHeight="1" x14ac:dyDescent="0.25">
      <c r="B167" s="53" t="s">
        <v>33</v>
      </c>
      <c r="C167" s="54"/>
      <c r="D167" s="55"/>
      <c r="E167" s="55"/>
      <c r="F167" s="55"/>
      <c r="G167" s="55"/>
      <c r="H167" s="55"/>
    </row>
    <row r="168" spans="2:8" ht="18" customHeight="1" x14ac:dyDescent="0.25">
      <c r="B168" s="53" t="s">
        <v>34</v>
      </c>
      <c r="C168" s="54"/>
      <c r="D168" s="55"/>
      <c r="E168" s="55"/>
      <c r="F168" s="55"/>
      <c r="G168" s="55"/>
      <c r="H168" s="55"/>
    </row>
    <row r="169" spans="2:8" ht="18" customHeight="1" x14ac:dyDescent="0.25">
      <c r="B169" s="53" t="s">
        <v>35</v>
      </c>
      <c r="C169" s="54"/>
      <c r="D169" s="55"/>
      <c r="E169" s="55"/>
      <c r="F169" s="55"/>
      <c r="G169" s="55"/>
      <c r="H169" s="55"/>
    </row>
    <row r="170" spans="2:8" ht="18" customHeight="1" x14ac:dyDescent="0.25">
      <c r="B170" s="50"/>
      <c r="C170" s="51"/>
      <c r="D170" s="52"/>
      <c r="E170" s="52"/>
      <c r="F170" s="52"/>
      <c r="G170" s="52"/>
      <c r="H170" s="7"/>
    </row>
    <row r="171" spans="2:8" ht="18" customHeight="1" x14ac:dyDescent="0.25">
      <c r="B171" s="50"/>
      <c r="C171" s="51"/>
      <c r="D171" s="52"/>
      <c r="E171" s="52"/>
      <c r="F171" s="52"/>
      <c r="G171" s="52"/>
      <c r="H171" s="7"/>
    </row>
    <row r="172" spans="2:8" ht="18" customHeight="1" x14ac:dyDescent="0.25">
      <c r="B172" s="50"/>
      <c r="C172" s="51"/>
      <c r="D172" s="52"/>
      <c r="E172" s="52"/>
      <c r="F172" s="52"/>
      <c r="G172" s="52"/>
      <c r="H172" s="7"/>
    </row>
    <row r="173" spans="2:8" ht="18" customHeight="1" x14ac:dyDescent="0.25">
      <c r="B173" s="6"/>
      <c r="C173" s="6"/>
      <c r="D173" s="7"/>
      <c r="E173" s="7"/>
      <c r="F173" s="7"/>
      <c r="G173" s="7"/>
      <c r="H173" s="7"/>
    </row>
    <row r="174" spans="2:8" ht="18" customHeight="1" x14ac:dyDescent="0.25">
      <c r="B174" s="6"/>
      <c r="C174" s="6"/>
      <c r="D174" s="7"/>
      <c r="E174" s="7"/>
      <c r="F174" s="7"/>
      <c r="G174" s="7"/>
      <c r="H174" s="7"/>
    </row>
    <row r="175" spans="2:8" ht="18" customHeight="1" x14ac:dyDescent="0.25">
      <c r="B175" s="6"/>
      <c r="C175" s="6"/>
      <c r="D175" s="7"/>
      <c r="E175" s="7"/>
      <c r="F175" s="7"/>
      <c r="G175" s="7"/>
      <c r="H175" s="7"/>
    </row>
    <row r="176" spans="2:8" ht="18" customHeight="1" x14ac:dyDescent="0.25">
      <c r="B176" s="6"/>
      <c r="C176" s="6"/>
      <c r="D176" s="7"/>
      <c r="E176" s="7"/>
      <c r="F176" s="7"/>
      <c r="G176" s="7"/>
      <c r="H176" s="7"/>
    </row>
    <row r="177" spans="2:8" ht="18" customHeight="1" x14ac:dyDescent="0.25">
      <c r="B177" s="6"/>
      <c r="C177" s="6"/>
      <c r="D177" s="7"/>
      <c r="E177" s="7"/>
      <c r="F177" s="7"/>
      <c r="G177" s="7"/>
      <c r="H177" s="7"/>
    </row>
    <row r="178" spans="2:8" ht="18" customHeight="1" x14ac:dyDescent="0.25">
      <c r="B178" s="6"/>
      <c r="C178" s="6"/>
      <c r="D178" s="7"/>
      <c r="E178" s="7"/>
      <c r="F178" s="7"/>
      <c r="G178" s="7"/>
      <c r="H178" s="7"/>
    </row>
    <row r="179" spans="2:8" ht="18" customHeight="1" x14ac:dyDescent="0.25">
      <c r="B179" s="6"/>
      <c r="C179" s="6"/>
      <c r="D179" s="7"/>
      <c r="E179" s="7"/>
      <c r="F179" s="7"/>
      <c r="G179" s="7"/>
      <c r="H179" s="7"/>
    </row>
    <row r="180" spans="2:8" ht="18" customHeight="1" x14ac:dyDescent="0.25">
      <c r="B180" s="6"/>
      <c r="C180" s="6"/>
      <c r="D180" s="7"/>
      <c r="E180" s="7"/>
      <c r="F180" s="7"/>
      <c r="G180" s="7"/>
      <c r="H180" s="7"/>
    </row>
    <row r="181" spans="2:8" ht="18" customHeight="1" x14ac:dyDescent="0.25">
      <c r="B181" s="6"/>
      <c r="C181" s="6"/>
      <c r="D181" s="7"/>
      <c r="E181" s="7"/>
      <c r="F181" s="7"/>
      <c r="G181" s="7"/>
      <c r="H181" s="7"/>
    </row>
    <row r="182" spans="2:8" ht="18" customHeight="1" x14ac:dyDescent="0.25">
      <c r="B182" s="6"/>
      <c r="C182" s="6"/>
      <c r="D182" s="7"/>
      <c r="E182" s="7"/>
      <c r="F182" s="7"/>
      <c r="G182" s="7"/>
      <c r="H182" s="7"/>
    </row>
    <row r="183" spans="2:8" ht="18" customHeight="1" x14ac:dyDescent="0.25">
      <c r="B183" s="6"/>
      <c r="C183" s="6"/>
      <c r="D183" s="7"/>
      <c r="E183" s="7"/>
      <c r="F183" s="7"/>
      <c r="G183" s="7"/>
      <c r="H183" s="7"/>
    </row>
    <row r="184" spans="2:8" ht="18" customHeight="1" x14ac:dyDescent="0.25">
      <c r="B184" s="6"/>
      <c r="C184" s="6"/>
      <c r="D184" s="7"/>
      <c r="E184" s="7"/>
      <c r="F184" s="7"/>
      <c r="G184" s="7"/>
      <c r="H184" s="7"/>
    </row>
    <row r="185" spans="2:8" ht="18" customHeight="1" x14ac:dyDescent="0.25">
      <c r="B185" s="6"/>
      <c r="C185" s="6"/>
      <c r="D185" s="7"/>
      <c r="E185" s="7"/>
      <c r="F185" s="7"/>
      <c r="G185" s="7"/>
      <c r="H185" s="7"/>
    </row>
    <row r="186" spans="2:8" ht="12.75" customHeight="1" x14ac:dyDescent="0.25"/>
    <row r="187" spans="2:8" ht="12.75" customHeight="1" x14ac:dyDescent="0.25"/>
    <row r="196" ht="12.75" customHeight="1" x14ac:dyDescent="0.25"/>
    <row r="198" ht="12.75" customHeight="1" x14ac:dyDescent="0.25"/>
    <row r="204" ht="12.75" customHeight="1" x14ac:dyDescent="0.25"/>
    <row r="207" ht="12.75" customHeight="1" x14ac:dyDescent="0.25"/>
    <row r="212" ht="12.75" customHeight="1" x14ac:dyDescent="0.25"/>
    <row r="215" ht="12.75" customHeight="1" x14ac:dyDescent="0.25"/>
    <row r="221" ht="12.75" customHeight="1" x14ac:dyDescent="0.25"/>
  </sheetData>
  <mergeCells count="93">
    <mergeCell ref="I89:I90"/>
    <mergeCell ref="F21:F22"/>
    <mergeCell ref="I69:I70"/>
    <mergeCell ref="I79:I80"/>
    <mergeCell ref="H41:H42"/>
    <mergeCell ref="H48:H49"/>
    <mergeCell ref="F89:F90"/>
    <mergeCell ref="F33:F34"/>
    <mergeCell ref="E33:E34"/>
    <mergeCell ref="A6:H6"/>
    <mergeCell ref="H21:H22"/>
    <mergeCell ref="B39:G39"/>
    <mergeCell ref="B41:B42"/>
    <mergeCell ref="C41:C42"/>
    <mergeCell ref="D41:D42"/>
    <mergeCell ref="E41:E42"/>
    <mergeCell ref="F41:F42"/>
    <mergeCell ref="G41:G42"/>
    <mergeCell ref="B21:B22"/>
    <mergeCell ref="C21:C22"/>
    <mergeCell ref="D21:D22"/>
    <mergeCell ref="E21:E22"/>
    <mergeCell ref="G33:G34"/>
    <mergeCell ref="A5:H5"/>
    <mergeCell ref="B47:F47"/>
    <mergeCell ref="B48:B49"/>
    <mergeCell ref="C48:C49"/>
    <mergeCell ref="D48:D49"/>
    <mergeCell ref="E48:E49"/>
    <mergeCell ref="F48:F49"/>
    <mergeCell ref="B40:F40"/>
    <mergeCell ref="B20:G20"/>
    <mergeCell ref="A7:H7"/>
    <mergeCell ref="B32:F32"/>
    <mergeCell ref="B33:B34"/>
    <mergeCell ref="C33:C34"/>
    <mergeCell ref="H33:H34"/>
    <mergeCell ref="D33:D34"/>
    <mergeCell ref="G21:G22"/>
    <mergeCell ref="E148:H148"/>
    <mergeCell ref="E147:H147"/>
    <mergeCell ref="G48:G49"/>
    <mergeCell ref="E117:E118"/>
    <mergeCell ref="B68:G68"/>
    <mergeCell ref="B69:B70"/>
    <mergeCell ref="C69:C70"/>
    <mergeCell ref="D69:D70"/>
    <mergeCell ref="E69:E70"/>
    <mergeCell ref="F69:F70"/>
    <mergeCell ref="G69:G70"/>
    <mergeCell ref="H69:H70"/>
    <mergeCell ref="B78:H78"/>
    <mergeCell ref="G89:G90"/>
    <mergeCell ref="B89:B90"/>
    <mergeCell ref="H89:H90"/>
    <mergeCell ref="F117:F118"/>
    <mergeCell ref="G117:G118"/>
    <mergeCell ref="B88:H88"/>
    <mergeCell ref="D89:D90"/>
    <mergeCell ref="E89:E90"/>
    <mergeCell ref="B97:H97"/>
    <mergeCell ref="B79:B80"/>
    <mergeCell ref="C79:C80"/>
    <mergeCell ref="D79:D80"/>
    <mergeCell ref="H79:H80"/>
    <mergeCell ref="C89:C90"/>
    <mergeCell ref="E79:E80"/>
    <mergeCell ref="F79:F80"/>
    <mergeCell ref="G79:G80"/>
    <mergeCell ref="I98:I99"/>
    <mergeCell ref="B98:B99"/>
    <mergeCell ref="C98:C99"/>
    <mergeCell ref="D98:D99"/>
    <mergeCell ref="E98:E99"/>
    <mergeCell ref="F98:F99"/>
    <mergeCell ref="G98:G99"/>
    <mergeCell ref="H98:H99"/>
    <mergeCell ref="E151:H151"/>
    <mergeCell ref="E150:H150"/>
    <mergeCell ref="E145:H145"/>
    <mergeCell ref="B67:G67"/>
    <mergeCell ref="B14:F14"/>
    <mergeCell ref="B15:B16"/>
    <mergeCell ref="C15:C16"/>
    <mergeCell ref="D15:D16"/>
    <mergeCell ref="E15:E16"/>
    <mergeCell ref="F15:F16"/>
    <mergeCell ref="H117:H118"/>
    <mergeCell ref="B116:H116"/>
    <mergeCell ref="B117:B118"/>
    <mergeCell ref="C117:C118"/>
    <mergeCell ref="D117:D118"/>
    <mergeCell ref="E149:H149"/>
  </mergeCells>
  <pageMargins left="0.70866141732283472" right="0.70866141732283472" top="0.39370078740157483" bottom="0.39370078740157483" header="0.31496062992125984" footer="0.31496062992125984"/>
  <pageSetup scale="44" orientation="portrait" r:id="rId1"/>
  <headerFooter differentFirst="1"/>
  <rowBreaks count="2" manualBreakCount="2">
    <brk id="62" max="16383" man="1"/>
    <brk id="1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L205"/>
  <sheetViews>
    <sheetView view="pageBreakPreview" zoomScaleNormal="100" zoomScaleSheetLayoutView="100" workbookViewId="0">
      <selection activeCell="B13" sqref="B13:B14"/>
    </sheetView>
  </sheetViews>
  <sheetFormatPr defaultColWidth="8.85546875" defaultRowHeight="18" x14ac:dyDescent="0.25"/>
  <cols>
    <col min="1" max="1" width="4.140625" style="13" customWidth="1"/>
    <col min="2" max="2" width="26.5703125" style="1" customWidth="1"/>
    <col min="3" max="3" width="12" style="1" customWidth="1"/>
    <col min="4" max="4" width="16.42578125" style="1" customWidth="1"/>
    <col min="5" max="5" width="12.42578125" style="2" customWidth="1"/>
    <col min="6" max="6" width="13.85546875" style="2" customWidth="1"/>
    <col min="7" max="7" width="15.140625" style="2" customWidth="1"/>
    <col min="8" max="8" width="13.85546875" style="2" customWidth="1"/>
    <col min="9" max="9" width="13" style="2" customWidth="1"/>
    <col min="10" max="10" width="12.5703125" style="2" customWidth="1"/>
    <col min="11" max="11" width="13.5703125" style="7" customWidth="1"/>
    <col min="12" max="12" width="2.85546875" style="10" customWidth="1"/>
    <col min="13" max="13" width="5" style="3" customWidth="1"/>
    <col min="14" max="16384" width="8.85546875" style="3"/>
  </cols>
  <sheetData>
    <row r="1" spans="1:12" x14ac:dyDescent="0.25">
      <c r="B1" s="6"/>
      <c r="C1" s="6"/>
      <c r="D1" s="6"/>
      <c r="E1" s="7"/>
      <c r="F1" s="7"/>
      <c r="G1" s="7"/>
      <c r="H1" s="7"/>
      <c r="I1" s="7"/>
      <c r="J1" s="7"/>
    </row>
    <row r="2" spans="1:12" x14ac:dyDescent="0.25">
      <c r="B2" s="6"/>
      <c r="C2" s="6"/>
      <c r="D2" s="6"/>
      <c r="E2" s="7"/>
      <c r="F2" s="7"/>
      <c r="G2" s="7"/>
      <c r="H2" s="7"/>
      <c r="I2" s="7"/>
      <c r="J2" s="7"/>
    </row>
    <row r="3" spans="1:12" x14ac:dyDescent="0.25">
      <c r="B3" s="6"/>
      <c r="C3" s="6"/>
      <c r="D3" s="6"/>
      <c r="E3" s="7"/>
      <c r="F3" s="7"/>
      <c r="G3" s="7"/>
      <c r="H3" s="7"/>
      <c r="I3" s="7"/>
      <c r="J3" s="7"/>
    </row>
    <row r="4" spans="1:12" ht="29.25" customHeight="1" x14ac:dyDescent="0.25">
      <c r="B4" s="6"/>
      <c r="C4" s="6"/>
      <c r="D4" s="6"/>
      <c r="E4" s="7"/>
      <c r="F4" s="7"/>
      <c r="G4" s="7"/>
      <c r="H4" s="7"/>
      <c r="I4" s="7"/>
      <c r="J4" s="7"/>
    </row>
    <row r="5" spans="1:12" ht="29.25" customHeight="1" x14ac:dyDescent="0.25">
      <c r="B5" s="6"/>
      <c r="C5" s="6"/>
      <c r="D5" s="6"/>
      <c r="E5" s="7"/>
      <c r="F5" s="7"/>
      <c r="G5" s="7"/>
      <c r="H5" s="7"/>
      <c r="I5" s="7"/>
      <c r="J5" s="7"/>
    </row>
    <row r="6" spans="1:12" s="21" customFormat="1" ht="45" x14ac:dyDescent="0.25">
      <c r="A6" s="192" t="s">
        <v>36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2" s="21" customFormat="1" ht="45" x14ac:dyDescent="0.25">
      <c r="A7" s="192" t="s">
        <v>1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2" s="4" customFormat="1" ht="34.5" x14ac:dyDescent="0.25">
      <c r="A8" s="194" t="str">
        <f>MELBOURNE!A7</f>
        <v>15th April 2024</v>
      </c>
      <c r="B8" s="194"/>
      <c r="C8" s="194"/>
      <c r="D8" s="194"/>
      <c r="E8" s="194"/>
      <c r="F8" s="194"/>
      <c r="G8" s="194"/>
      <c r="H8" s="194"/>
      <c r="I8" s="194"/>
      <c r="J8" s="194"/>
      <c r="K8" s="21"/>
      <c r="L8" s="97"/>
    </row>
    <row r="9" spans="1:12" s="4" customFormat="1" ht="34.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21"/>
      <c r="L9" s="97"/>
    </row>
    <row r="10" spans="1:12" s="4" customFormat="1" ht="34.5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21"/>
      <c r="L10" s="97"/>
    </row>
    <row r="11" spans="1:12" s="4" customFormat="1" ht="34.5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21"/>
      <c r="L11" s="97"/>
    </row>
    <row r="12" spans="1:12" ht="33" customHeight="1" thickBot="1" x14ac:dyDescent="0.5">
      <c r="B12" s="174" t="s">
        <v>2</v>
      </c>
      <c r="C12" s="174"/>
      <c r="D12" s="174"/>
      <c r="E12" s="174"/>
      <c r="F12" s="174"/>
      <c r="G12" s="174"/>
      <c r="H12" s="174"/>
      <c r="I12" s="11"/>
      <c r="J12" s="8"/>
      <c r="K12" s="8"/>
    </row>
    <row r="13" spans="1:12" ht="12.75" customHeight="1" x14ac:dyDescent="0.25">
      <c r="B13" s="198" t="s">
        <v>3</v>
      </c>
      <c r="C13" s="200" t="s">
        <v>4</v>
      </c>
      <c r="D13" s="202" t="s">
        <v>5</v>
      </c>
      <c r="E13" s="202" t="s">
        <v>38</v>
      </c>
      <c r="F13" s="202" t="s">
        <v>7</v>
      </c>
      <c r="G13" s="196" t="s">
        <v>75</v>
      </c>
      <c r="H13" s="196" t="s">
        <v>81</v>
      </c>
      <c r="I13" s="189"/>
      <c r="J13" s="189"/>
      <c r="K13" s="9"/>
    </row>
    <row r="14" spans="1:12" ht="25.5" customHeight="1" thickBot="1" x14ac:dyDescent="0.3">
      <c r="B14" s="199"/>
      <c r="C14" s="201"/>
      <c r="D14" s="203"/>
      <c r="E14" s="203"/>
      <c r="F14" s="203"/>
      <c r="G14" s="197"/>
      <c r="H14" s="197"/>
      <c r="I14" s="189"/>
      <c r="J14" s="189"/>
      <c r="K14" s="10"/>
    </row>
    <row r="15" spans="1:12" s="14" customFormat="1" ht="19.350000000000001" customHeight="1" x14ac:dyDescent="0.25">
      <c r="A15" s="74"/>
      <c r="B15" s="107" t="s">
        <v>69</v>
      </c>
      <c r="C15" s="108" t="s">
        <v>94</v>
      </c>
      <c r="D15" s="109">
        <v>45400.625</v>
      </c>
      <c r="E15" s="109">
        <v>45404.916666666664</v>
      </c>
      <c r="F15" s="109">
        <v>45423</v>
      </c>
      <c r="G15" s="150">
        <f>(E15+28)</f>
        <v>45432.916666666664</v>
      </c>
      <c r="H15" s="110">
        <f>(E15+30)</f>
        <v>45434.916666666664</v>
      </c>
      <c r="I15" s="12"/>
      <c r="J15" s="12"/>
      <c r="K15" s="13"/>
      <c r="L15" s="10"/>
    </row>
    <row r="16" spans="1:12" s="14" customFormat="1" ht="19.350000000000001" customHeight="1" x14ac:dyDescent="0.25">
      <c r="A16" s="74"/>
      <c r="B16" s="107" t="s">
        <v>70</v>
      </c>
      <c r="C16" s="108" t="s">
        <v>95</v>
      </c>
      <c r="D16" s="109">
        <v>45407.625</v>
      </c>
      <c r="E16" s="109">
        <v>45413</v>
      </c>
      <c r="F16" s="109">
        <v>45434</v>
      </c>
      <c r="G16" s="109">
        <f>(E16+28)</f>
        <v>45441</v>
      </c>
      <c r="H16" s="110">
        <f t="shared" ref="H16:H20" si="0">(E16+30)</f>
        <v>45443</v>
      </c>
      <c r="I16" s="12"/>
      <c r="J16" s="12"/>
      <c r="K16" s="13"/>
      <c r="L16" s="10"/>
    </row>
    <row r="17" spans="1:12" s="14" customFormat="1" ht="19.5" customHeight="1" x14ac:dyDescent="0.25">
      <c r="A17" s="74"/>
      <c r="B17" s="107" t="s">
        <v>71</v>
      </c>
      <c r="C17" s="108" t="s">
        <v>105</v>
      </c>
      <c r="D17" s="109">
        <v>45414.625</v>
      </c>
      <c r="E17" s="109">
        <v>45420</v>
      </c>
      <c r="F17" s="109">
        <v>45441</v>
      </c>
      <c r="G17" s="109">
        <f t="shared" ref="G17:G20" si="1">(E17+28)</f>
        <v>45448</v>
      </c>
      <c r="H17" s="110">
        <f t="shared" si="0"/>
        <v>45450</v>
      </c>
      <c r="I17" s="12"/>
      <c r="J17" s="12"/>
      <c r="K17" s="13"/>
      <c r="L17" s="13"/>
    </row>
    <row r="18" spans="1:12" s="14" customFormat="1" ht="19.5" customHeight="1" x14ac:dyDescent="0.25">
      <c r="A18" s="74"/>
      <c r="B18" s="107" t="s">
        <v>72</v>
      </c>
      <c r="C18" s="108" t="s">
        <v>109</v>
      </c>
      <c r="D18" s="109">
        <v>45421.625</v>
      </c>
      <c r="E18" s="109">
        <v>45427</v>
      </c>
      <c r="F18" s="109">
        <v>45448</v>
      </c>
      <c r="G18" s="109">
        <f>(E18+28)</f>
        <v>45455</v>
      </c>
      <c r="H18" s="110">
        <f t="shared" si="0"/>
        <v>45457</v>
      </c>
      <c r="I18" s="12"/>
      <c r="J18" s="12"/>
      <c r="K18" s="13"/>
      <c r="L18" s="13"/>
    </row>
    <row r="19" spans="1:12" s="14" customFormat="1" ht="19.5" customHeight="1" x14ac:dyDescent="0.25">
      <c r="A19" s="74"/>
      <c r="B19" s="107" t="s">
        <v>68</v>
      </c>
      <c r="C19" s="108" t="s">
        <v>112</v>
      </c>
      <c r="D19" s="109">
        <v>45429.625</v>
      </c>
      <c r="E19" s="109">
        <v>45435</v>
      </c>
      <c r="F19" s="109">
        <v>45456</v>
      </c>
      <c r="G19" s="109">
        <f t="shared" si="1"/>
        <v>45463</v>
      </c>
      <c r="H19" s="110">
        <f t="shared" si="0"/>
        <v>45465</v>
      </c>
      <c r="I19" s="12"/>
      <c r="J19" s="12"/>
      <c r="K19" s="13"/>
      <c r="L19" s="13"/>
    </row>
    <row r="20" spans="1:12" s="14" customFormat="1" ht="19.350000000000001" customHeight="1" thickBot="1" x14ac:dyDescent="0.3">
      <c r="A20" s="74"/>
      <c r="B20" s="111" t="s">
        <v>67</v>
      </c>
      <c r="C20" s="112" t="s">
        <v>115</v>
      </c>
      <c r="D20" s="113">
        <v>45435.625</v>
      </c>
      <c r="E20" s="113">
        <v>45441</v>
      </c>
      <c r="F20" s="113">
        <v>45462</v>
      </c>
      <c r="G20" s="113">
        <f t="shared" si="1"/>
        <v>45469</v>
      </c>
      <c r="H20" s="114">
        <f t="shared" si="0"/>
        <v>45471</v>
      </c>
      <c r="I20" s="12"/>
      <c r="J20" s="12"/>
      <c r="K20" s="13"/>
      <c r="L20" s="13"/>
    </row>
    <row r="21" spans="1:12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2" ht="31.5" thickBot="1" x14ac:dyDescent="0.5">
      <c r="B22" s="174" t="s">
        <v>39</v>
      </c>
      <c r="C22" s="174"/>
      <c r="D22" s="174"/>
      <c r="E22" s="174"/>
      <c r="F22" s="174"/>
      <c r="G22" s="174"/>
      <c r="H22" s="11"/>
      <c r="I22" s="11"/>
      <c r="J22" s="11"/>
      <c r="K22" s="11"/>
    </row>
    <row r="23" spans="1:12" ht="19.5" thickBot="1" x14ac:dyDescent="0.25">
      <c r="B23" s="175" t="s">
        <v>3</v>
      </c>
      <c r="C23" s="177" t="s">
        <v>4</v>
      </c>
      <c r="D23" s="91" t="s">
        <v>49</v>
      </c>
      <c r="E23" s="179" t="s">
        <v>37</v>
      </c>
      <c r="F23" s="179" t="s">
        <v>38</v>
      </c>
      <c r="G23" s="181" t="s">
        <v>9</v>
      </c>
      <c r="H23" s="11"/>
      <c r="I23" s="11"/>
      <c r="J23" s="11"/>
      <c r="K23" s="11"/>
    </row>
    <row r="24" spans="1:12" ht="18.75" x14ac:dyDescent="0.2">
      <c r="B24" s="175"/>
      <c r="C24" s="177"/>
      <c r="D24" s="145" t="s">
        <v>50</v>
      </c>
      <c r="E24" s="179"/>
      <c r="F24" s="179"/>
      <c r="G24" s="181"/>
      <c r="H24" s="11"/>
      <c r="I24" s="11"/>
      <c r="J24" s="11"/>
      <c r="K24" s="11"/>
    </row>
    <row r="25" spans="1:12" ht="19.5" customHeight="1" x14ac:dyDescent="0.25">
      <c r="B25" s="161" t="s">
        <v>116</v>
      </c>
      <c r="C25" s="162" t="s">
        <v>106</v>
      </c>
      <c r="D25" s="163">
        <f>E25-5</f>
        <v>45399</v>
      </c>
      <c r="E25" s="163">
        <v>45404</v>
      </c>
      <c r="F25" s="163">
        <v>45416</v>
      </c>
      <c r="G25" s="164">
        <v>45418</v>
      </c>
      <c r="H25" s="12"/>
      <c r="I25" s="11"/>
      <c r="J25" s="11"/>
      <c r="K25" s="11"/>
    </row>
    <row r="26" spans="1:12" ht="19.5" customHeight="1" x14ac:dyDescent="0.25">
      <c r="B26" s="118" t="s">
        <v>61</v>
      </c>
      <c r="C26" s="127" t="s">
        <v>108</v>
      </c>
      <c r="D26" s="128">
        <f>E26-5</f>
        <v>45406</v>
      </c>
      <c r="E26" s="128">
        <v>45411</v>
      </c>
      <c r="F26" s="128">
        <v>45422</v>
      </c>
      <c r="G26" s="119">
        <v>45441</v>
      </c>
      <c r="H26" s="144"/>
      <c r="I26" s="11"/>
      <c r="J26" s="11"/>
      <c r="K26" s="11"/>
    </row>
    <row r="27" spans="1:12" ht="19.5" customHeight="1" thickBot="1" x14ac:dyDescent="0.3">
      <c r="B27" s="120" t="s">
        <v>96</v>
      </c>
      <c r="C27" s="121" t="s">
        <v>110</v>
      </c>
      <c r="D27" s="128">
        <f>E27-5</f>
        <v>45413</v>
      </c>
      <c r="E27" s="122">
        <v>45418</v>
      </c>
      <c r="F27" s="122">
        <v>45427</v>
      </c>
      <c r="G27" s="123">
        <v>45445</v>
      </c>
      <c r="H27" s="12"/>
      <c r="I27" s="11"/>
      <c r="J27" s="11"/>
      <c r="K27" s="11"/>
    </row>
    <row r="28" spans="1:12" ht="19.5" customHeight="1" x14ac:dyDescent="0.25">
      <c r="B28" s="98"/>
      <c r="C28" s="98"/>
      <c r="D28" s="143"/>
      <c r="E28" s="98"/>
      <c r="F28" s="98"/>
      <c r="G28" s="98"/>
      <c r="H28" s="12"/>
      <c r="I28" s="11"/>
      <c r="J28" s="11"/>
      <c r="K28" s="11"/>
    </row>
    <row r="29" spans="1:12" x14ac:dyDescent="0.2">
      <c r="B29" s="173"/>
      <c r="C29" s="173"/>
      <c r="D29" s="173"/>
      <c r="E29" s="173"/>
      <c r="F29" s="173"/>
      <c r="G29" s="173"/>
      <c r="H29" s="173"/>
      <c r="I29" s="24"/>
      <c r="J29" s="11"/>
      <c r="K29" s="8"/>
    </row>
    <row r="30" spans="1:12" ht="31.5" thickBot="1" x14ac:dyDescent="0.5">
      <c r="B30" s="215" t="s">
        <v>14</v>
      </c>
      <c r="C30" s="215"/>
      <c r="D30" s="215"/>
      <c r="E30" s="215"/>
      <c r="F30" s="215"/>
      <c r="G30" s="215"/>
      <c r="H30" s="215"/>
      <c r="I30" s="215"/>
      <c r="J30" s="215"/>
      <c r="K30" s="11"/>
    </row>
    <row r="31" spans="1:12" ht="12.75" customHeight="1" thickBot="1" x14ac:dyDescent="0.3">
      <c r="B31" s="175" t="s">
        <v>3</v>
      </c>
      <c r="C31" s="177" t="s">
        <v>4</v>
      </c>
      <c r="D31" s="91" t="s">
        <v>49</v>
      </c>
      <c r="E31" s="179" t="s">
        <v>37</v>
      </c>
      <c r="F31" s="179" t="s">
        <v>38</v>
      </c>
      <c r="G31" s="179" t="s">
        <v>15</v>
      </c>
      <c r="H31" s="179" t="s">
        <v>60</v>
      </c>
      <c r="I31" s="207" t="s">
        <v>40</v>
      </c>
      <c r="J31" s="207" t="s">
        <v>17</v>
      </c>
      <c r="K31" s="211" t="s">
        <v>18</v>
      </c>
      <c r="L31" s="8"/>
    </row>
    <row r="32" spans="1:12" ht="25.5" customHeight="1" thickBot="1" x14ac:dyDescent="0.3">
      <c r="B32" s="204"/>
      <c r="C32" s="205"/>
      <c r="D32" s="94" t="s">
        <v>50</v>
      </c>
      <c r="E32" s="206"/>
      <c r="F32" s="206"/>
      <c r="G32" s="206"/>
      <c r="H32" s="209"/>
      <c r="I32" s="208"/>
      <c r="J32" s="208"/>
      <c r="K32" s="219"/>
      <c r="L32" s="8"/>
    </row>
    <row r="33" spans="1:12" s="132" customFormat="1" ht="19.5" customHeight="1" x14ac:dyDescent="0.3">
      <c r="A33" s="134"/>
      <c r="B33" s="22" t="s">
        <v>41</v>
      </c>
      <c r="C33" s="89" t="s">
        <v>97</v>
      </c>
      <c r="D33" s="90">
        <f>E33-7</f>
        <v>45391.625</v>
      </c>
      <c r="E33" s="34">
        <v>45398.625</v>
      </c>
      <c r="F33" s="34">
        <v>45403.916666666664</v>
      </c>
      <c r="G33" s="34">
        <v>45412</v>
      </c>
      <c r="H33" s="68">
        <f>F33+22</f>
        <v>45425.916666666664</v>
      </c>
      <c r="I33" s="68">
        <f>F33+27</f>
        <v>45430.916666666664</v>
      </c>
      <c r="J33" s="68">
        <f>F33+25</f>
        <v>45428.916666666664</v>
      </c>
      <c r="K33" s="69">
        <f>F33+28</f>
        <v>45431.916666666664</v>
      </c>
      <c r="L33" s="133"/>
    </row>
    <row r="34" spans="1:12" ht="19.5" customHeight="1" x14ac:dyDescent="0.3">
      <c r="A34" s="75"/>
      <c r="B34" s="22" t="s">
        <v>58</v>
      </c>
      <c r="C34" s="89" t="s">
        <v>102</v>
      </c>
      <c r="D34" s="90">
        <f t="shared" ref="D34:D38" si="2">E34-7</f>
        <v>45399.625</v>
      </c>
      <c r="E34" s="34">
        <v>45406.625</v>
      </c>
      <c r="F34" s="34">
        <v>45410</v>
      </c>
      <c r="G34" s="34">
        <v>45422</v>
      </c>
      <c r="H34" s="34">
        <f t="shared" ref="H34:H38" si="3">F34+22</f>
        <v>45432</v>
      </c>
      <c r="I34" s="34">
        <f t="shared" ref="I34:I38" si="4">F34+27</f>
        <v>45437</v>
      </c>
      <c r="J34" s="34">
        <f t="shared" ref="J34:J38" si="5">F34+25</f>
        <v>45435</v>
      </c>
      <c r="K34" s="31">
        <f t="shared" ref="K34:K38" si="6">F34+28</f>
        <v>45438</v>
      </c>
    </row>
    <row r="35" spans="1:12" ht="19.5" customHeight="1" x14ac:dyDescent="0.3">
      <c r="A35" s="75"/>
      <c r="B35" s="22" t="s">
        <v>64</v>
      </c>
      <c r="C35" s="89" t="s">
        <v>90</v>
      </c>
      <c r="D35" s="90">
        <f t="shared" si="2"/>
        <v>45404.625</v>
      </c>
      <c r="E35" s="34">
        <v>45411.625</v>
      </c>
      <c r="F35" s="34">
        <v>45415</v>
      </c>
      <c r="G35" s="34">
        <v>45429</v>
      </c>
      <c r="H35" s="34">
        <f t="shared" si="3"/>
        <v>45437</v>
      </c>
      <c r="I35" s="34">
        <f t="shared" si="4"/>
        <v>45442</v>
      </c>
      <c r="J35" s="34">
        <f t="shared" si="5"/>
        <v>45440</v>
      </c>
      <c r="K35" s="31">
        <f t="shared" si="6"/>
        <v>45443</v>
      </c>
    </row>
    <row r="36" spans="1:12" ht="19.5" customHeight="1" x14ac:dyDescent="0.3">
      <c r="A36" s="75"/>
      <c r="B36" s="22" t="s">
        <v>42</v>
      </c>
      <c r="C36" s="89" t="s">
        <v>99</v>
      </c>
      <c r="D36" s="90">
        <f t="shared" si="2"/>
        <v>45418.625</v>
      </c>
      <c r="E36" s="34">
        <v>45425.625</v>
      </c>
      <c r="F36" s="34">
        <v>45429</v>
      </c>
      <c r="G36" s="34">
        <v>45443</v>
      </c>
      <c r="H36" s="34">
        <f t="shared" si="3"/>
        <v>45451</v>
      </c>
      <c r="I36" s="34">
        <f t="shared" si="4"/>
        <v>45456</v>
      </c>
      <c r="J36" s="34">
        <f t="shared" si="5"/>
        <v>45454</v>
      </c>
      <c r="K36" s="31">
        <f t="shared" si="6"/>
        <v>45457</v>
      </c>
    </row>
    <row r="37" spans="1:12" ht="19.5" customHeight="1" x14ac:dyDescent="0.3">
      <c r="A37" s="75"/>
      <c r="B37" s="22" t="s">
        <v>55</v>
      </c>
      <c r="C37" s="89" t="s">
        <v>83</v>
      </c>
      <c r="D37" s="90">
        <f t="shared" si="2"/>
        <v>45425.625</v>
      </c>
      <c r="E37" s="34">
        <v>45432.625</v>
      </c>
      <c r="F37" s="34">
        <v>45436</v>
      </c>
      <c r="G37" s="34">
        <v>45450</v>
      </c>
      <c r="H37" s="34">
        <f t="shared" si="3"/>
        <v>45458</v>
      </c>
      <c r="I37" s="34">
        <f t="shared" si="4"/>
        <v>45463</v>
      </c>
      <c r="J37" s="34">
        <f t="shared" si="5"/>
        <v>45461</v>
      </c>
      <c r="K37" s="31">
        <f t="shared" si="6"/>
        <v>45464</v>
      </c>
    </row>
    <row r="38" spans="1:12" ht="19.5" customHeight="1" thickBot="1" x14ac:dyDescent="0.35">
      <c r="A38" s="75"/>
      <c r="B38" s="23" t="s">
        <v>58</v>
      </c>
      <c r="C38" s="18" t="s">
        <v>117</v>
      </c>
      <c r="D38" s="19">
        <f t="shared" si="2"/>
        <v>45432.625</v>
      </c>
      <c r="E38" s="29">
        <v>45439.625</v>
      </c>
      <c r="F38" s="29">
        <v>45443</v>
      </c>
      <c r="G38" s="29">
        <v>45457</v>
      </c>
      <c r="H38" s="29">
        <f t="shared" si="3"/>
        <v>45465</v>
      </c>
      <c r="I38" s="29">
        <f t="shared" si="4"/>
        <v>45470</v>
      </c>
      <c r="J38" s="29">
        <f t="shared" si="5"/>
        <v>45468</v>
      </c>
      <c r="K38" s="32">
        <f t="shared" si="6"/>
        <v>45471</v>
      </c>
    </row>
    <row r="39" spans="1:12" ht="18.75" x14ac:dyDescent="0.3">
      <c r="B39" s="195"/>
      <c r="C39" s="210"/>
      <c r="D39" s="93"/>
      <c r="E39" s="189"/>
      <c r="F39" s="189"/>
      <c r="G39" s="189"/>
      <c r="H39" s="25"/>
      <c r="I39" s="8"/>
      <c r="J39" s="11"/>
      <c r="K39" s="8"/>
    </row>
    <row r="40" spans="1:12" ht="18.75" x14ac:dyDescent="0.3">
      <c r="B40" s="195"/>
      <c r="C40" s="210"/>
      <c r="D40" s="92"/>
      <c r="E40" s="189"/>
      <c r="F40" s="189"/>
      <c r="G40" s="189"/>
      <c r="H40" s="25"/>
      <c r="I40" s="8"/>
      <c r="J40" s="8"/>
      <c r="K40" s="8"/>
    </row>
    <row r="41" spans="1:12" ht="18.75" x14ac:dyDescent="0.3">
      <c r="B41" s="36"/>
      <c r="C41" s="37"/>
      <c r="D41" s="37"/>
      <c r="E41" s="25"/>
      <c r="F41" s="25"/>
      <c r="G41" s="25"/>
      <c r="H41" s="25"/>
      <c r="I41" s="8"/>
      <c r="J41" s="8"/>
      <c r="K41" s="8"/>
    </row>
    <row r="42" spans="1:12" ht="18.75" x14ac:dyDescent="0.3">
      <c r="B42" s="36"/>
      <c r="C42" s="37"/>
      <c r="D42" s="37"/>
      <c r="E42" s="25"/>
      <c r="F42" s="25"/>
      <c r="G42" s="25"/>
      <c r="H42" s="25"/>
      <c r="I42" s="8"/>
      <c r="J42" s="8"/>
      <c r="K42" s="8"/>
    </row>
    <row r="43" spans="1:12" ht="18.75" x14ac:dyDescent="0.3">
      <c r="B43" s="36"/>
      <c r="C43" s="37"/>
      <c r="D43" s="37"/>
      <c r="E43" s="25"/>
      <c r="F43" s="25"/>
      <c r="G43" s="25"/>
      <c r="H43" s="25"/>
      <c r="I43" s="8"/>
      <c r="J43" s="8"/>
      <c r="K43" s="8"/>
    </row>
    <row r="44" spans="1:12" ht="18.75" x14ac:dyDescent="0.3">
      <c r="B44" s="36"/>
      <c r="C44" s="37"/>
      <c r="D44" s="37"/>
      <c r="E44" s="25"/>
      <c r="F44" s="25"/>
      <c r="G44" s="25"/>
      <c r="H44" s="25"/>
      <c r="I44" s="8"/>
      <c r="J44" s="8"/>
      <c r="K44" s="8"/>
    </row>
    <row r="45" spans="1:12" ht="18.75" x14ac:dyDescent="0.3">
      <c r="B45" s="36"/>
      <c r="C45" s="37"/>
      <c r="D45" s="37"/>
      <c r="E45" s="25"/>
      <c r="F45" s="25"/>
      <c r="G45" s="25"/>
      <c r="H45" s="25"/>
      <c r="I45" s="8"/>
      <c r="J45" s="8"/>
      <c r="K45" s="8"/>
    </row>
    <row r="46" spans="1:12" ht="18.75" x14ac:dyDescent="0.3">
      <c r="B46" s="36"/>
      <c r="C46" s="37"/>
      <c r="D46" s="37"/>
      <c r="E46" s="25"/>
      <c r="F46" s="25"/>
      <c r="G46" s="25"/>
      <c r="H46" s="25"/>
      <c r="I46" s="8"/>
      <c r="J46" s="8"/>
    </row>
    <row r="47" spans="1:12" ht="18.75" x14ac:dyDescent="0.3">
      <c r="B47" s="36"/>
      <c r="C47" s="37"/>
      <c r="D47" s="37"/>
      <c r="E47" s="25"/>
      <c r="F47" s="25"/>
      <c r="G47" s="25"/>
      <c r="H47" s="25"/>
      <c r="I47" s="8"/>
      <c r="J47" s="8"/>
      <c r="K47" s="8"/>
    </row>
    <row r="48" spans="1:12" ht="18.75" x14ac:dyDescent="0.3">
      <c r="B48" s="36"/>
      <c r="C48" s="37"/>
      <c r="D48" s="37"/>
      <c r="E48" s="25"/>
      <c r="F48" s="25"/>
      <c r="G48" s="25"/>
      <c r="H48" s="25"/>
      <c r="I48" s="8"/>
      <c r="J48" s="8"/>
      <c r="K48" s="8"/>
    </row>
    <row r="49" spans="2:11" ht="18.75" x14ac:dyDescent="0.3">
      <c r="B49" s="36"/>
      <c r="C49" s="37"/>
      <c r="D49" s="37"/>
      <c r="E49" s="25"/>
      <c r="F49" s="25"/>
      <c r="G49" s="25"/>
      <c r="H49" s="25"/>
      <c r="I49" s="8"/>
      <c r="J49" s="8"/>
      <c r="K49" s="8"/>
    </row>
    <row r="50" spans="2:11" ht="18.75" x14ac:dyDescent="0.3">
      <c r="B50" s="36"/>
      <c r="C50" s="37"/>
      <c r="D50" s="37"/>
      <c r="E50" s="25"/>
      <c r="F50" s="25"/>
      <c r="G50" s="25"/>
      <c r="H50" s="25"/>
      <c r="I50" s="8"/>
      <c r="J50" s="8"/>
      <c r="K50" s="8"/>
    </row>
    <row r="51" spans="2:11" ht="18" customHeight="1" x14ac:dyDescent="0.3">
      <c r="B51" s="36"/>
      <c r="C51" s="37"/>
      <c r="D51" s="37"/>
      <c r="E51" s="25"/>
      <c r="F51" s="25"/>
      <c r="G51" s="25"/>
      <c r="H51" s="30"/>
      <c r="I51" s="35"/>
      <c r="J51" s="8"/>
      <c r="K51" s="8"/>
    </row>
    <row r="52" spans="2:11" ht="25.5" customHeight="1" thickBot="1" x14ac:dyDescent="0.5">
      <c r="B52" s="174" t="s">
        <v>82</v>
      </c>
      <c r="C52" s="174"/>
      <c r="D52" s="174"/>
      <c r="E52" s="174"/>
      <c r="F52" s="174"/>
      <c r="G52" s="174"/>
      <c r="H52" s="174"/>
      <c r="I52" s="174"/>
      <c r="J52" s="174"/>
      <c r="K52" s="8"/>
    </row>
    <row r="53" spans="2:11" ht="18" customHeight="1" thickBot="1" x14ac:dyDescent="0.3">
      <c r="B53" s="175" t="s">
        <v>3</v>
      </c>
      <c r="C53" s="177" t="s">
        <v>4</v>
      </c>
      <c r="D53" s="91" t="s">
        <v>49</v>
      </c>
      <c r="E53" s="179" t="s">
        <v>37</v>
      </c>
      <c r="F53" s="179" t="s">
        <v>38</v>
      </c>
      <c r="G53" s="179" t="s">
        <v>15</v>
      </c>
      <c r="H53" s="179" t="s">
        <v>19</v>
      </c>
      <c r="I53" s="181" t="s">
        <v>76</v>
      </c>
      <c r="J53" s="181" t="s">
        <v>77</v>
      </c>
      <c r="K53" s="8"/>
    </row>
    <row r="54" spans="2:11" ht="18" customHeight="1" thickBot="1" x14ac:dyDescent="0.3">
      <c r="B54" s="213"/>
      <c r="C54" s="214"/>
      <c r="D54" s="106" t="s">
        <v>50</v>
      </c>
      <c r="E54" s="209"/>
      <c r="F54" s="209"/>
      <c r="G54" s="209"/>
      <c r="H54" s="209"/>
      <c r="I54" s="182"/>
      <c r="J54" s="182"/>
      <c r="K54" s="8"/>
    </row>
    <row r="55" spans="2:11" ht="19.5" customHeight="1" x14ac:dyDescent="0.3">
      <c r="B55" s="137" t="str">
        <f t="shared" ref="B55:G57" si="7">B33</f>
        <v>OOCL BRISBANE</v>
      </c>
      <c r="C55" s="138" t="str">
        <f t="shared" si="7"/>
        <v>228N</v>
      </c>
      <c r="D55" s="86">
        <f>D33</f>
        <v>45391.625</v>
      </c>
      <c r="E55" s="68">
        <f t="shared" si="7"/>
        <v>45398.625</v>
      </c>
      <c r="F55" s="68">
        <f>F33</f>
        <v>45403.916666666664</v>
      </c>
      <c r="G55" s="68">
        <f t="shared" si="7"/>
        <v>45412</v>
      </c>
      <c r="H55" s="68">
        <f>F55+31</f>
        <v>45434.916666666664</v>
      </c>
      <c r="I55" s="68">
        <f>F55+28</f>
        <v>45431.916666666664</v>
      </c>
      <c r="J55" s="31">
        <f>G55+28</f>
        <v>45440</v>
      </c>
      <c r="K55" s="8"/>
    </row>
    <row r="56" spans="2:11" ht="19.5" customHeight="1" x14ac:dyDescent="0.3">
      <c r="B56" s="22" t="str">
        <f t="shared" si="7"/>
        <v>OOCL HOUSTON</v>
      </c>
      <c r="C56" s="89" t="str">
        <f t="shared" si="7"/>
        <v>197N</v>
      </c>
      <c r="D56" s="90">
        <f>D34</f>
        <v>45399.625</v>
      </c>
      <c r="E56" s="34">
        <f t="shared" si="7"/>
        <v>45406.625</v>
      </c>
      <c r="F56" s="34">
        <f t="shared" si="7"/>
        <v>45410</v>
      </c>
      <c r="G56" s="34">
        <f t="shared" si="7"/>
        <v>45422</v>
      </c>
      <c r="H56" s="34">
        <f>F56+31</f>
        <v>45441</v>
      </c>
      <c r="I56" s="34">
        <f t="shared" ref="I56:J58" si="8">F56+28</f>
        <v>45438</v>
      </c>
      <c r="J56" s="31">
        <f t="shared" si="8"/>
        <v>45450</v>
      </c>
      <c r="K56" s="8"/>
    </row>
    <row r="57" spans="2:11" ht="19.5" customHeight="1" x14ac:dyDescent="0.3">
      <c r="B57" s="22" t="str">
        <f t="shared" si="7"/>
        <v>KOTA LUMAYAN</v>
      </c>
      <c r="C57" s="89" t="str">
        <f t="shared" si="7"/>
        <v>169N</v>
      </c>
      <c r="D57" s="90">
        <f t="shared" si="7"/>
        <v>45404.625</v>
      </c>
      <c r="E57" s="34">
        <f t="shared" si="7"/>
        <v>45411.625</v>
      </c>
      <c r="F57" s="34">
        <f t="shared" si="7"/>
        <v>45415</v>
      </c>
      <c r="G57" s="34">
        <f t="shared" si="7"/>
        <v>45429</v>
      </c>
      <c r="H57" s="34">
        <f t="shared" ref="H57:H58" si="9">F57+31</f>
        <v>45446</v>
      </c>
      <c r="I57" s="34">
        <f t="shared" si="8"/>
        <v>45443</v>
      </c>
      <c r="J57" s="31">
        <f t="shared" si="8"/>
        <v>45457</v>
      </c>
      <c r="K57" s="8"/>
    </row>
    <row r="58" spans="2:11" ht="19.5" customHeight="1" thickBot="1" x14ac:dyDescent="0.35">
      <c r="B58" s="23" t="str">
        <f>B37</f>
        <v>KOTA LARIS</v>
      </c>
      <c r="C58" s="18" t="str">
        <f>C36</f>
        <v>191N</v>
      </c>
      <c r="D58" s="19">
        <f>D36</f>
        <v>45418.625</v>
      </c>
      <c r="E58" s="29">
        <f>E36</f>
        <v>45425.625</v>
      </c>
      <c r="F58" s="29">
        <f>F36</f>
        <v>45429</v>
      </c>
      <c r="G58" s="29">
        <f>G36</f>
        <v>45443</v>
      </c>
      <c r="H58" s="29">
        <f t="shared" si="9"/>
        <v>45460</v>
      </c>
      <c r="I58" s="29">
        <f t="shared" si="8"/>
        <v>45457</v>
      </c>
      <c r="J58" s="32">
        <f t="shared" si="8"/>
        <v>45471</v>
      </c>
      <c r="K58" s="8"/>
    </row>
    <row r="59" spans="2:11" ht="18" customHeight="1" x14ac:dyDescent="0.3">
      <c r="B59" s="41"/>
      <c r="C59" s="101"/>
      <c r="D59" s="101"/>
      <c r="E59" s="100"/>
      <c r="F59" s="44"/>
      <c r="G59" s="44"/>
      <c r="H59" s="44"/>
      <c r="I59" s="44"/>
      <c r="J59" s="44"/>
      <c r="K59" s="8"/>
    </row>
    <row r="60" spans="2:11" ht="18" customHeight="1" x14ac:dyDescent="0.3">
      <c r="B60" s="41"/>
      <c r="C60" s="42"/>
      <c r="D60" s="42"/>
      <c r="E60" s="43"/>
      <c r="F60" s="44"/>
      <c r="G60" s="44"/>
      <c r="H60" s="44"/>
      <c r="I60" s="44"/>
      <c r="J60" s="44"/>
      <c r="K60" s="8"/>
    </row>
    <row r="61" spans="2:11" ht="25.5" customHeight="1" thickBot="1" x14ac:dyDescent="0.5">
      <c r="B61" s="174" t="s">
        <v>20</v>
      </c>
      <c r="C61" s="174"/>
      <c r="D61" s="174"/>
      <c r="E61" s="174"/>
      <c r="F61" s="174"/>
      <c r="G61" s="174"/>
      <c r="H61" s="174"/>
      <c r="I61" s="174"/>
      <c r="J61" s="174"/>
      <c r="K61" s="8"/>
    </row>
    <row r="62" spans="2:11" ht="18" customHeight="1" thickBot="1" x14ac:dyDescent="0.3">
      <c r="B62" s="175" t="s">
        <v>3</v>
      </c>
      <c r="C62" s="177" t="s">
        <v>4</v>
      </c>
      <c r="D62" s="91" t="s">
        <v>49</v>
      </c>
      <c r="E62" s="179" t="s">
        <v>37</v>
      </c>
      <c r="F62" s="179" t="s">
        <v>38</v>
      </c>
      <c r="G62" s="179" t="s">
        <v>15</v>
      </c>
      <c r="H62" s="190" t="s">
        <v>80</v>
      </c>
      <c r="I62" s="181" t="s">
        <v>79</v>
      </c>
      <c r="J62" s="211" t="s">
        <v>23</v>
      </c>
      <c r="K62" s="8"/>
    </row>
    <row r="63" spans="2:11" ht="18" customHeight="1" thickBot="1" x14ac:dyDescent="0.3">
      <c r="B63" s="204"/>
      <c r="C63" s="205"/>
      <c r="D63" s="94" t="s">
        <v>50</v>
      </c>
      <c r="E63" s="206"/>
      <c r="F63" s="206"/>
      <c r="G63" s="206"/>
      <c r="H63" s="191"/>
      <c r="I63" s="182"/>
      <c r="J63" s="212"/>
      <c r="K63" s="8"/>
    </row>
    <row r="64" spans="2:11" ht="19.5" customHeight="1" x14ac:dyDescent="0.3">
      <c r="B64" s="22" t="str">
        <f t="shared" ref="B64:G67" si="10">B33</f>
        <v>OOCL BRISBANE</v>
      </c>
      <c r="C64" s="89" t="str">
        <f t="shared" si="10"/>
        <v>228N</v>
      </c>
      <c r="D64" s="90">
        <f t="shared" si="10"/>
        <v>45391.625</v>
      </c>
      <c r="E64" s="34">
        <f t="shared" si="10"/>
        <v>45398.625</v>
      </c>
      <c r="F64" s="34">
        <f t="shared" si="10"/>
        <v>45403.916666666664</v>
      </c>
      <c r="G64" s="34">
        <f t="shared" si="10"/>
        <v>45412</v>
      </c>
      <c r="H64" s="34">
        <f>F64+48</f>
        <v>45451.916666666664</v>
      </c>
      <c r="I64" s="68">
        <f>F64+48</f>
        <v>45451.916666666664</v>
      </c>
      <c r="J64" s="31">
        <f>F64+45</f>
        <v>45448.916666666664</v>
      </c>
      <c r="K64" s="8"/>
    </row>
    <row r="65" spans="2:11" ht="19.5" customHeight="1" x14ac:dyDescent="0.3">
      <c r="B65" s="22" t="str">
        <f t="shared" si="10"/>
        <v>OOCL HOUSTON</v>
      </c>
      <c r="C65" s="89" t="str">
        <f t="shared" si="10"/>
        <v>197N</v>
      </c>
      <c r="D65" s="90">
        <f>D34</f>
        <v>45399.625</v>
      </c>
      <c r="E65" s="34">
        <f t="shared" si="10"/>
        <v>45406.625</v>
      </c>
      <c r="F65" s="34">
        <f t="shared" si="10"/>
        <v>45410</v>
      </c>
      <c r="G65" s="34">
        <f t="shared" si="10"/>
        <v>45422</v>
      </c>
      <c r="H65" s="34">
        <f t="shared" ref="H65:H67" si="11">F65+48</f>
        <v>45458</v>
      </c>
      <c r="I65" s="34">
        <f t="shared" ref="I65:I67" si="12">F65+48</f>
        <v>45458</v>
      </c>
      <c r="J65" s="31">
        <f t="shared" ref="J65:J67" si="13">F65+45</f>
        <v>45455</v>
      </c>
      <c r="K65" s="8"/>
    </row>
    <row r="66" spans="2:11" ht="19.5" customHeight="1" x14ac:dyDescent="0.3">
      <c r="B66" s="22" t="str">
        <f t="shared" si="10"/>
        <v>KOTA LUMAYAN</v>
      </c>
      <c r="C66" s="89" t="str">
        <f t="shared" si="10"/>
        <v>169N</v>
      </c>
      <c r="D66" s="90">
        <f t="shared" si="10"/>
        <v>45404.625</v>
      </c>
      <c r="E66" s="34">
        <f t="shared" si="10"/>
        <v>45411.625</v>
      </c>
      <c r="F66" s="34">
        <f t="shared" si="10"/>
        <v>45415</v>
      </c>
      <c r="G66" s="34">
        <f t="shared" si="10"/>
        <v>45429</v>
      </c>
      <c r="H66" s="34">
        <f t="shared" si="11"/>
        <v>45463</v>
      </c>
      <c r="I66" s="34">
        <f t="shared" si="12"/>
        <v>45463</v>
      </c>
      <c r="J66" s="31">
        <f t="shared" si="13"/>
        <v>45460</v>
      </c>
      <c r="K66" s="8"/>
    </row>
    <row r="67" spans="2:11" ht="19.5" customHeight="1" thickBot="1" x14ac:dyDescent="0.35">
      <c r="B67" s="23" t="str">
        <f t="shared" si="10"/>
        <v>OOCL YOKOHAMA</v>
      </c>
      <c r="C67" s="18" t="str">
        <f t="shared" si="10"/>
        <v>191N</v>
      </c>
      <c r="D67" s="19">
        <f t="shared" si="10"/>
        <v>45418.625</v>
      </c>
      <c r="E67" s="29">
        <f t="shared" si="10"/>
        <v>45425.625</v>
      </c>
      <c r="F67" s="29">
        <f t="shared" si="10"/>
        <v>45429</v>
      </c>
      <c r="G67" s="29">
        <f t="shared" si="10"/>
        <v>45443</v>
      </c>
      <c r="H67" s="29">
        <f t="shared" si="11"/>
        <v>45477</v>
      </c>
      <c r="I67" s="29">
        <f t="shared" si="12"/>
        <v>45477</v>
      </c>
      <c r="J67" s="32">
        <f t="shared" si="13"/>
        <v>45474</v>
      </c>
      <c r="K67" s="8"/>
    </row>
    <row r="68" spans="2:11" ht="20.25" customHeight="1" x14ac:dyDescent="0.3">
      <c r="B68" s="41"/>
      <c r="C68" s="42"/>
      <c r="D68" s="42"/>
      <c r="E68" s="47"/>
      <c r="F68" s="44"/>
      <c r="G68" s="44"/>
      <c r="H68" s="44"/>
      <c r="I68" s="44"/>
      <c r="J68" s="44"/>
      <c r="K68" s="8"/>
    </row>
    <row r="69" spans="2:11" ht="24.75" customHeight="1" thickBot="1" x14ac:dyDescent="0.5">
      <c r="B69" s="174" t="s">
        <v>24</v>
      </c>
      <c r="C69" s="174"/>
      <c r="D69" s="174"/>
      <c r="E69" s="174"/>
      <c r="F69" s="174"/>
      <c r="G69" s="174"/>
      <c r="H69" s="174"/>
      <c r="I69" s="174"/>
      <c r="J69" s="174"/>
      <c r="K69" s="8"/>
    </row>
    <row r="70" spans="2:11" ht="20.25" customHeight="1" thickBot="1" x14ac:dyDescent="0.3">
      <c r="B70" s="175" t="s">
        <v>3</v>
      </c>
      <c r="C70" s="220" t="s">
        <v>4</v>
      </c>
      <c r="D70" s="102" t="s">
        <v>49</v>
      </c>
      <c r="E70" s="207" t="s">
        <v>37</v>
      </c>
      <c r="F70" s="207" t="s">
        <v>38</v>
      </c>
      <c r="G70" s="179" t="s">
        <v>15</v>
      </c>
      <c r="H70" s="179" t="s">
        <v>25</v>
      </c>
      <c r="I70" s="207" t="s">
        <v>26</v>
      </c>
      <c r="J70" s="184" t="s">
        <v>78</v>
      </c>
      <c r="K70" s="8"/>
    </row>
    <row r="71" spans="2:11" ht="20.25" customHeight="1" thickBot="1" x14ac:dyDescent="0.3">
      <c r="B71" s="204"/>
      <c r="C71" s="221"/>
      <c r="D71" s="103" t="s">
        <v>50</v>
      </c>
      <c r="E71" s="218"/>
      <c r="F71" s="218"/>
      <c r="G71" s="206"/>
      <c r="H71" s="206"/>
      <c r="I71" s="218"/>
      <c r="J71" s="185"/>
      <c r="K71" s="8"/>
    </row>
    <row r="72" spans="2:11" ht="19.5" customHeight="1" x14ac:dyDescent="0.3">
      <c r="B72" s="22" t="str">
        <f t="shared" ref="B72:G75" si="14">B33</f>
        <v>OOCL BRISBANE</v>
      </c>
      <c r="C72" s="89" t="str">
        <f t="shared" si="14"/>
        <v>228N</v>
      </c>
      <c r="D72" s="90">
        <f t="shared" si="14"/>
        <v>45391.625</v>
      </c>
      <c r="E72" s="34">
        <f t="shared" si="14"/>
        <v>45398.625</v>
      </c>
      <c r="F72" s="34">
        <f t="shared" si="14"/>
        <v>45403.916666666664</v>
      </c>
      <c r="G72" s="68">
        <f t="shared" si="14"/>
        <v>45412</v>
      </c>
      <c r="H72" s="68">
        <f>F72+45</f>
        <v>45448.916666666664</v>
      </c>
      <c r="I72" s="68">
        <f>F72+48</f>
        <v>45451.916666666664</v>
      </c>
      <c r="J72" s="31">
        <f>F72+51</f>
        <v>45454.916666666664</v>
      </c>
      <c r="K72" s="8"/>
    </row>
    <row r="73" spans="2:11" ht="19.5" customHeight="1" x14ac:dyDescent="0.3">
      <c r="B73" s="22" t="str">
        <f t="shared" si="14"/>
        <v>OOCL HOUSTON</v>
      </c>
      <c r="C73" s="89" t="str">
        <f t="shared" si="14"/>
        <v>197N</v>
      </c>
      <c r="D73" s="90">
        <f t="shared" si="14"/>
        <v>45399.625</v>
      </c>
      <c r="E73" s="34">
        <f t="shared" si="14"/>
        <v>45406.625</v>
      </c>
      <c r="F73" s="34">
        <f t="shared" si="14"/>
        <v>45410</v>
      </c>
      <c r="G73" s="34">
        <f t="shared" si="14"/>
        <v>45422</v>
      </c>
      <c r="H73" s="34">
        <f t="shared" ref="H73:H75" si="15">F73+45</f>
        <v>45455</v>
      </c>
      <c r="I73" s="34">
        <f t="shared" ref="I73:I75" si="16">F73+48</f>
        <v>45458</v>
      </c>
      <c r="J73" s="31">
        <f>F73+51</f>
        <v>45461</v>
      </c>
      <c r="K73" s="8"/>
    </row>
    <row r="74" spans="2:11" ht="19.5" customHeight="1" x14ac:dyDescent="0.3">
      <c r="B74" s="22" t="str">
        <f t="shared" si="14"/>
        <v>KOTA LUMAYAN</v>
      </c>
      <c r="C74" s="89" t="str">
        <f t="shared" si="14"/>
        <v>169N</v>
      </c>
      <c r="D74" s="90">
        <f t="shared" si="14"/>
        <v>45404.625</v>
      </c>
      <c r="E74" s="34">
        <f t="shared" si="14"/>
        <v>45411.625</v>
      </c>
      <c r="F74" s="34">
        <f t="shared" si="14"/>
        <v>45415</v>
      </c>
      <c r="G74" s="34">
        <f t="shared" si="14"/>
        <v>45429</v>
      </c>
      <c r="H74" s="34">
        <f t="shared" si="15"/>
        <v>45460</v>
      </c>
      <c r="I74" s="34">
        <f t="shared" si="16"/>
        <v>45463</v>
      </c>
      <c r="J74" s="31">
        <f>F74+51</f>
        <v>45466</v>
      </c>
      <c r="K74" s="8"/>
    </row>
    <row r="75" spans="2:11" ht="19.5" customHeight="1" thickBot="1" x14ac:dyDescent="0.35">
      <c r="B75" s="23" t="str">
        <f t="shared" si="14"/>
        <v>OOCL YOKOHAMA</v>
      </c>
      <c r="C75" s="18" t="str">
        <f t="shared" si="14"/>
        <v>191N</v>
      </c>
      <c r="D75" s="19">
        <f t="shared" si="14"/>
        <v>45418.625</v>
      </c>
      <c r="E75" s="29">
        <f t="shared" si="14"/>
        <v>45425.625</v>
      </c>
      <c r="F75" s="29">
        <f t="shared" si="14"/>
        <v>45429</v>
      </c>
      <c r="G75" s="29">
        <f t="shared" si="14"/>
        <v>45443</v>
      </c>
      <c r="H75" s="29">
        <f t="shared" si="15"/>
        <v>45474</v>
      </c>
      <c r="I75" s="29">
        <f t="shared" si="16"/>
        <v>45477</v>
      </c>
      <c r="J75" s="32">
        <f t="shared" ref="J75" si="17">F75+51</f>
        <v>45480</v>
      </c>
      <c r="K75" s="8"/>
    </row>
    <row r="76" spans="2:11" ht="20.25" customHeight="1" x14ac:dyDescent="0.3">
      <c r="B76" s="41"/>
      <c r="C76" s="42"/>
      <c r="D76" s="42"/>
      <c r="E76" s="47"/>
      <c r="F76" s="44"/>
      <c r="G76" s="44"/>
      <c r="H76" s="44"/>
      <c r="I76" s="44"/>
      <c r="J76" s="44"/>
      <c r="K76" s="8"/>
    </row>
    <row r="77" spans="2:11" ht="20.25" customHeight="1" x14ac:dyDescent="0.3">
      <c r="B77" s="41"/>
      <c r="C77" s="42"/>
      <c r="D77" s="42"/>
      <c r="E77" s="47"/>
      <c r="F77" s="44"/>
      <c r="G77" s="44"/>
      <c r="H77" s="44"/>
      <c r="I77" s="44"/>
      <c r="J77" s="44"/>
      <c r="K77" s="8"/>
    </row>
    <row r="78" spans="2:11" ht="20.25" customHeight="1" x14ac:dyDescent="0.3">
      <c r="B78" s="41"/>
      <c r="C78" s="42"/>
      <c r="D78" s="42"/>
      <c r="E78" s="47"/>
      <c r="F78" s="44"/>
      <c r="G78" s="44"/>
      <c r="H78" s="44"/>
      <c r="I78" s="44"/>
      <c r="J78" s="44"/>
      <c r="K78" s="8"/>
    </row>
    <row r="79" spans="2:11" ht="20.25" customHeight="1" x14ac:dyDescent="0.3">
      <c r="B79" s="41"/>
      <c r="C79" s="42"/>
      <c r="D79" s="42"/>
      <c r="E79" s="47"/>
      <c r="F79" s="44"/>
      <c r="G79" s="44"/>
      <c r="H79" s="44"/>
      <c r="I79" s="44"/>
      <c r="J79" s="44"/>
      <c r="K79" s="8"/>
    </row>
    <row r="80" spans="2:11" ht="20.25" customHeight="1" x14ac:dyDescent="0.3">
      <c r="B80" s="41"/>
      <c r="C80" s="42"/>
      <c r="D80" s="42"/>
      <c r="E80" s="47"/>
      <c r="F80" s="44"/>
      <c r="G80" s="44"/>
      <c r="H80" s="44"/>
      <c r="I80" s="44"/>
      <c r="J80" s="44"/>
      <c r="K80" s="8"/>
    </row>
    <row r="81" spans="2:11" ht="20.25" customHeight="1" x14ac:dyDescent="0.3">
      <c r="B81" s="41"/>
      <c r="C81" s="42"/>
      <c r="D81" s="42"/>
      <c r="E81" s="47"/>
      <c r="F81" s="44"/>
      <c r="G81" s="44"/>
      <c r="H81" s="44"/>
      <c r="I81" s="44"/>
      <c r="J81" s="44"/>
      <c r="K81" s="8"/>
    </row>
    <row r="82" spans="2:11" ht="20.25" customHeight="1" x14ac:dyDescent="0.3">
      <c r="B82" s="41"/>
      <c r="C82" s="42"/>
      <c r="D82" s="42"/>
      <c r="E82" s="47"/>
      <c r="F82" s="44"/>
      <c r="G82" s="44"/>
      <c r="H82" s="44"/>
      <c r="I82" s="44"/>
      <c r="J82" s="44"/>
      <c r="K82" s="8"/>
    </row>
    <row r="83" spans="2:11" ht="20.25" customHeight="1" x14ac:dyDescent="0.3">
      <c r="B83" s="41"/>
      <c r="C83" s="42"/>
      <c r="D83" s="42"/>
      <c r="E83" s="47"/>
      <c r="F83" s="44"/>
      <c r="G83" s="44"/>
      <c r="H83" s="44"/>
      <c r="I83" s="44"/>
      <c r="J83" s="44"/>
      <c r="K83" s="8"/>
    </row>
    <row r="84" spans="2:11" ht="20.25" customHeight="1" x14ac:dyDescent="0.3">
      <c r="B84" s="41"/>
      <c r="C84" s="42"/>
      <c r="D84" s="42"/>
      <c r="E84" s="47"/>
      <c r="F84" s="44"/>
      <c r="G84" s="44"/>
      <c r="H84" s="44"/>
      <c r="I84" s="44"/>
      <c r="J84" s="44"/>
      <c r="K84" s="8"/>
    </row>
    <row r="85" spans="2:11" ht="20.25" customHeight="1" x14ac:dyDescent="0.3">
      <c r="B85" s="41"/>
      <c r="C85" s="42"/>
      <c r="D85" s="42"/>
      <c r="E85" s="47"/>
      <c r="F85" s="44"/>
      <c r="G85" s="44"/>
      <c r="H85" s="44"/>
      <c r="I85" s="44"/>
      <c r="J85" s="44"/>
      <c r="K85" s="8"/>
    </row>
    <row r="86" spans="2:11" ht="20.25" customHeight="1" x14ac:dyDescent="0.3">
      <c r="B86" s="41"/>
      <c r="C86" s="42"/>
      <c r="D86" s="42"/>
      <c r="E86" s="47"/>
      <c r="F86" s="44"/>
      <c r="G86" s="44"/>
      <c r="H86" s="44"/>
      <c r="I86" s="44"/>
      <c r="J86" s="44"/>
      <c r="K86" s="8"/>
    </row>
    <row r="87" spans="2:11" ht="20.25" customHeight="1" x14ac:dyDescent="0.3">
      <c r="B87" s="41"/>
      <c r="C87" s="42"/>
      <c r="D87" s="42"/>
      <c r="E87" s="47"/>
      <c r="F87" s="44"/>
      <c r="G87" s="44"/>
      <c r="H87" s="44"/>
      <c r="I87" s="44"/>
      <c r="J87" s="44"/>
      <c r="K87" s="8"/>
    </row>
    <row r="88" spans="2:11" ht="12.75" customHeight="1" x14ac:dyDescent="0.2">
      <c r="B88" s="38"/>
      <c r="C88" s="39"/>
      <c r="D88" s="39"/>
      <c r="E88" s="40"/>
      <c r="F88" s="40"/>
      <c r="G88" s="30"/>
      <c r="H88" s="30"/>
      <c r="I88" s="35"/>
      <c r="J88" s="8"/>
      <c r="K88" s="8"/>
    </row>
    <row r="89" spans="2:11" ht="24.75" customHeight="1" thickBot="1" x14ac:dyDescent="0.5">
      <c r="B89" s="174" t="s">
        <v>27</v>
      </c>
      <c r="C89" s="215"/>
      <c r="D89" s="215"/>
      <c r="E89" s="215"/>
      <c r="F89" s="174"/>
      <c r="G89" s="174"/>
      <c r="H89" s="174"/>
      <c r="I89" s="215"/>
      <c r="J89" s="11"/>
      <c r="K89" s="8"/>
    </row>
    <row r="90" spans="2:11" ht="12.75" customHeight="1" thickBot="1" x14ac:dyDescent="0.3">
      <c r="B90" s="216" t="s">
        <v>3</v>
      </c>
      <c r="C90" s="177" t="s">
        <v>4</v>
      </c>
      <c r="D90" s="179" t="s">
        <v>37</v>
      </c>
      <c r="E90" s="207" t="s">
        <v>38</v>
      </c>
      <c r="F90" s="207" t="s">
        <v>28</v>
      </c>
      <c r="G90" s="179" t="s">
        <v>29</v>
      </c>
      <c r="H90" s="211" t="s">
        <v>51</v>
      </c>
      <c r="I90" s="95"/>
      <c r="J90" s="8"/>
      <c r="K90" s="8"/>
    </row>
    <row r="91" spans="2:11" ht="25.5" customHeight="1" thickBot="1" x14ac:dyDescent="0.3">
      <c r="B91" s="217"/>
      <c r="C91" s="205"/>
      <c r="D91" s="206"/>
      <c r="E91" s="218"/>
      <c r="F91" s="218"/>
      <c r="G91" s="206"/>
      <c r="H91" s="212"/>
      <c r="I91" s="8"/>
      <c r="J91" s="8"/>
      <c r="K91" s="8"/>
    </row>
    <row r="92" spans="2:11" ht="20.25" customHeight="1" x14ac:dyDescent="0.3">
      <c r="B92" s="140" t="s">
        <v>98</v>
      </c>
      <c r="C92" s="170">
        <v>2407</v>
      </c>
      <c r="D92" s="68">
        <f>E92-7</f>
        <v>45400</v>
      </c>
      <c r="E92" s="68">
        <v>45407</v>
      </c>
      <c r="F92" s="68">
        <v>45414</v>
      </c>
      <c r="G92" s="34">
        <f>F92+3</f>
        <v>45417</v>
      </c>
      <c r="H92" s="31">
        <f>F92+4</f>
        <v>45418</v>
      </c>
      <c r="I92" s="8"/>
      <c r="J92" s="8"/>
      <c r="K92" s="8"/>
    </row>
    <row r="93" spans="2:11" ht="20.25" customHeight="1" thickBot="1" x14ac:dyDescent="0.35">
      <c r="B93" s="82" t="s">
        <v>92</v>
      </c>
      <c r="C93" s="33">
        <v>2407</v>
      </c>
      <c r="D93" s="29">
        <f>E93-7</f>
        <v>45409</v>
      </c>
      <c r="E93" s="29">
        <v>45416</v>
      </c>
      <c r="F93" s="29">
        <v>45423</v>
      </c>
      <c r="G93" s="29">
        <f>F93+3</f>
        <v>45426</v>
      </c>
      <c r="H93" s="32">
        <f>F93+4</f>
        <v>45427</v>
      </c>
      <c r="I93" s="8"/>
      <c r="J93" s="8"/>
      <c r="K93" s="8"/>
    </row>
    <row r="94" spans="2:11" ht="20.25" customHeight="1" x14ac:dyDescent="0.2">
      <c r="B94" s="38"/>
      <c r="C94" s="39"/>
      <c r="D94" s="39"/>
      <c r="E94" s="40"/>
      <c r="F94" s="40"/>
      <c r="G94" s="30"/>
      <c r="H94" s="30"/>
      <c r="I94" s="35"/>
      <c r="J94" s="8"/>
      <c r="K94" s="8"/>
    </row>
    <row r="95" spans="2:11" ht="18" customHeight="1" x14ac:dyDescent="0.2">
      <c r="B95" s="38"/>
      <c r="C95" s="39"/>
      <c r="D95" s="39"/>
      <c r="E95" s="40"/>
      <c r="F95" s="40"/>
      <c r="G95" s="30"/>
      <c r="H95" s="30"/>
      <c r="I95" s="35"/>
      <c r="J95" s="8"/>
      <c r="K95" s="8"/>
    </row>
    <row r="96" spans="2:11" ht="18" customHeight="1" x14ac:dyDescent="0.2">
      <c r="B96" s="38"/>
      <c r="C96" s="39"/>
      <c r="D96" s="39"/>
      <c r="E96" s="40"/>
      <c r="F96" s="40"/>
      <c r="G96" s="30"/>
      <c r="H96" s="30"/>
      <c r="I96" s="35"/>
      <c r="J96" s="8"/>
      <c r="K96" s="8"/>
    </row>
    <row r="97" spans="2:11" ht="18" customHeight="1" x14ac:dyDescent="0.2">
      <c r="B97" s="38"/>
      <c r="C97" s="39"/>
      <c r="D97" s="39"/>
      <c r="E97" s="40"/>
      <c r="F97" s="40"/>
      <c r="G97" s="30"/>
      <c r="H97" s="30"/>
      <c r="I97" s="35"/>
      <c r="J97" s="8"/>
      <c r="K97" s="8"/>
    </row>
    <row r="98" spans="2:11" ht="18" customHeight="1" x14ac:dyDescent="0.2">
      <c r="B98" s="38"/>
      <c r="C98" s="39"/>
      <c r="D98" s="39"/>
      <c r="E98" s="40"/>
      <c r="F98" s="40"/>
      <c r="G98" s="30"/>
      <c r="H98" s="30"/>
      <c r="I98" s="35"/>
      <c r="J98" s="8"/>
      <c r="K98" s="8"/>
    </row>
    <row r="99" spans="2:11" ht="18" customHeight="1" x14ac:dyDescent="0.2">
      <c r="B99" s="38"/>
      <c r="C99" s="39"/>
      <c r="D99" s="39"/>
      <c r="E99" s="40"/>
      <c r="F99" s="40"/>
      <c r="G99" s="30"/>
      <c r="H99" s="30"/>
      <c r="I99" s="35"/>
      <c r="J99" s="8"/>
      <c r="K99" s="8"/>
    </row>
    <row r="100" spans="2:11" ht="18" customHeight="1" x14ac:dyDescent="0.2">
      <c r="B100" s="38"/>
      <c r="C100" s="39"/>
      <c r="D100" s="39"/>
      <c r="E100" s="40"/>
      <c r="F100" s="40"/>
      <c r="G100" s="30"/>
      <c r="H100" s="30"/>
      <c r="I100" s="35"/>
      <c r="J100" s="8"/>
      <c r="K100" s="8"/>
    </row>
    <row r="101" spans="2:11" ht="18" customHeight="1" x14ac:dyDescent="0.2">
      <c r="B101" s="38"/>
      <c r="C101" s="39"/>
      <c r="D101" s="39"/>
      <c r="E101" s="40"/>
      <c r="F101" s="40"/>
      <c r="G101" s="30"/>
      <c r="H101" s="30"/>
      <c r="I101" s="35"/>
      <c r="J101" s="8"/>
      <c r="K101" s="8"/>
    </row>
    <row r="102" spans="2:11" ht="18" customHeight="1" x14ac:dyDescent="0.2">
      <c r="B102" s="38"/>
      <c r="C102" s="39"/>
      <c r="D102" s="39"/>
      <c r="E102" s="40"/>
      <c r="F102" s="40"/>
      <c r="G102" s="30"/>
      <c r="H102" s="30"/>
      <c r="I102" s="35"/>
      <c r="J102" s="8"/>
      <c r="K102" s="8"/>
    </row>
    <row r="103" spans="2:11" ht="18" customHeight="1" x14ac:dyDescent="0.2">
      <c r="B103" s="38"/>
      <c r="C103" s="39"/>
      <c r="D103" s="39"/>
      <c r="E103" s="40"/>
      <c r="F103" s="40"/>
      <c r="G103" s="30"/>
      <c r="H103" s="30"/>
      <c r="I103" s="45"/>
      <c r="J103" s="45"/>
      <c r="K103" s="45"/>
    </row>
    <row r="104" spans="2:11" ht="18" customHeight="1" x14ac:dyDescent="0.2">
      <c r="B104" s="38"/>
      <c r="C104" s="39"/>
      <c r="D104" s="39"/>
      <c r="E104" s="40"/>
      <c r="F104" s="40"/>
      <c r="G104" s="30"/>
      <c r="H104" s="30"/>
      <c r="I104" s="45"/>
      <c r="J104" s="45"/>
      <c r="K104" s="45"/>
    </row>
    <row r="105" spans="2:11" ht="18" customHeight="1" x14ac:dyDescent="0.2">
      <c r="B105" s="38"/>
      <c r="C105" s="48"/>
      <c r="D105" s="48"/>
      <c r="E105" s="40"/>
      <c r="F105" s="40"/>
      <c r="G105" s="30"/>
      <c r="H105" s="30"/>
      <c r="I105" s="45"/>
      <c r="J105" s="45"/>
      <c r="K105" s="45"/>
    </row>
    <row r="106" spans="2:11" ht="18" customHeight="1" x14ac:dyDescent="0.2">
      <c r="B106" s="38"/>
      <c r="C106" s="48"/>
      <c r="D106" s="48"/>
      <c r="E106" s="40"/>
      <c r="F106" s="40"/>
      <c r="G106" s="30"/>
      <c r="H106" s="30"/>
      <c r="I106" s="45"/>
      <c r="J106" s="45"/>
      <c r="K106" s="45"/>
    </row>
    <row r="107" spans="2:11" ht="18" customHeight="1" x14ac:dyDescent="0.25">
      <c r="B107" s="48"/>
      <c r="C107" s="48"/>
      <c r="D107" s="48"/>
      <c r="E107" s="8"/>
      <c r="F107" s="8"/>
      <c r="G107" s="8"/>
      <c r="H107" s="8"/>
      <c r="I107" s="8"/>
      <c r="J107" s="8"/>
      <c r="K107" s="8"/>
    </row>
    <row r="108" spans="2:11" ht="18" customHeight="1" x14ac:dyDescent="0.25">
      <c r="B108" s="48"/>
      <c r="C108" s="48"/>
      <c r="D108" s="48"/>
      <c r="E108" s="8"/>
      <c r="F108" s="8"/>
      <c r="G108" s="8"/>
      <c r="H108" s="8"/>
      <c r="I108" s="8"/>
      <c r="J108" s="8"/>
      <c r="K108" s="8"/>
    </row>
    <row r="109" spans="2:11" ht="18" customHeight="1" x14ac:dyDescent="0.25">
      <c r="B109" s="6"/>
      <c r="C109" s="6"/>
      <c r="D109" s="6"/>
      <c r="E109" s="7"/>
      <c r="F109" s="7"/>
      <c r="G109" s="7"/>
      <c r="H109" s="7"/>
      <c r="I109" s="7"/>
      <c r="J109" s="46"/>
    </row>
    <row r="110" spans="2:11" ht="18" customHeight="1" x14ac:dyDescent="0.25">
      <c r="B110" s="6"/>
      <c r="C110" s="6"/>
      <c r="D110" s="6"/>
      <c r="E110" s="7"/>
      <c r="F110" s="7"/>
      <c r="G110" s="7"/>
      <c r="H110" s="7"/>
      <c r="I110" s="7"/>
      <c r="J110" s="7"/>
      <c r="K110" s="46"/>
    </row>
    <row r="111" spans="2:11" ht="18" customHeight="1" x14ac:dyDescent="0.25">
      <c r="B111" s="6"/>
      <c r="C111" s="6"/>
      <c r="D111" s="6"/>
      <c r="E111" s="7"/>
      <c r="F111" s="7"/>
      <c r="G111" s="7"/>
      <c r="H111" s="7"/>
      <c r="I111" s="7"/>
      <c r="J111" s="46"/>
    </row>
    <row r="112" spans="2:11" ht="18" customHeight="1" x14ac:dyDescent="0.25">
      <c r="B112" s="6"/>
      <c r="C112" s="6"/>
      <c r="D112" s="6"/>
      <c r="E112" s="7"/>
      <c r="F112" s="7"/>
      <c r="G112" s="7"/>
      <c r="H112" s="7"/>
      <c r="I112" s="7"/>
      <c r="J112" s="7"/>
    </row>
    <row r="113" spans="2:12" ht="18" customHeight="1" x14ac:dyDescent="0.25">
      <c r="B113" s="6"/>
      <c r="C113" s="6"/>
      <c r="D113" s="6"/>
      <c r="E113" s="7"/>
      <c r="F113" s="7"/>
      <c r="G113" s="7"/>
      <c r="H113" s="7"/>
      <c r="I113" s="7"/>
      <c r="J113" s="7"/>
    </row>
    <row r="114" spans="2:12" ht="18" customHeight="1" x14ac:dyDescent="0.25">
      <c r="B114" s="6"/>
      <c r="C114" s="6"/>
      <c r="D114" s="6"/>
      <c r="E114" s="7"/>
      <c r="F114" s="7"/>
      <c r="G114" s="7"/>
      <c r="H114" s="7"/>
      <c r="I114" s="7"/>
      <c r="J114" s="7"/>
    </row>
    <row r="115" spans="2:12" ht="18" customHeight="1" x14ac:dyDescent="0.25">
      <c r="B115" s="6"/>
      <c r="C115" s="6"/>
      <c r="D115" s="6"/>
      <c r="E115" s="7"/>
      <c r="F115" s="7"/>
      <c r="G115" s="7"/>
      <c r="H115" s="7"/>
      <c r="I115" s="7"/>
      <c r="J115" s="7"/>
    </row>
    <row r="116" spans="2:12" ht="18" customHeight="1" x14ac:dyDescent="0.25">
      <c r="B116" s="6"/>
      <c r="C116" s="6"/>
      <c r="D116" s="6"/>
      <c r="E116" s="7"/>
      <c r="F116" s="7"/>
      <c r="G116" s="7"/>
      <c r="H116" s="7"/>
      <c r="I116" s="7"/>
      <c r="J116" s="7"/>
    </row>
    <row r="117" spans="2:12" ht="18" customHeight="1" x14ac:dyDescent="0.25">
      <c r="B117" s="6"/>
      <c r="C117" s="6"/>
      <c r="D117" s="6"/>
      <c r="E117" s="7"/>
      <c r="F117" s="7"/>
      <c r="G117" s="7"/>
      <c r="H117" s="7"/>
      <c r="I117" s="7"/>
      <c r="J117" s="7"/>
    </row>
    <row r="118" spans="2:12" ht="18" customHeight="1" x14ac:dyDescent="0.25">
      <c r="B118" s="6"/>
      <c r="C118" s="6"/>
      <c r="D118" s="6"/>
      <c r="E118" s="7"/>
      <c r="F118" s="7"/>
      <c r="G118" s="7"/>
      <c r="H118" s="7"/>
      <c r="I118" s="7"/>
      <c r="J118" s="7"/>
    </row>
    <row r="119" spans="2:12" ht="18" customHeight="1" x14ac:dyDescent="0.25">
      <c r="B119" s="6"/>
      <c r="C119" s="6"/>
      <c r="D119" s="6"/>
      <c r="E119" s="7"/>
      <c r="F119" s="7"/>
      <c r="G119" s="7"/>
      <c r="H119" s="7"/>
      <c r="I119" s="7"/>
      <c r="J119" s="7"/>
    </row>
    <row r="120" spans="2:12" ht="18" customHeight="1" x14ac:dyDescent="0.25">
      <c r="B120" s="6"/>
      <c r="C120" s="6"/>
      <c r="D120" s="6"/>
      <c r="E120" s="7"/>
      <c r="F120" s="7"/>
      <c r="G120" s="7"/>
      <c r="H120" s="7"/>
      <c r="I120" s="7"/>
      <c r="J120" s="7"/>
    </row>
    <row r="121" spans="2:12" ht="18" customHeight="1" x14ac:dyDescent="0.25">
      <c r="B121" s="6"/>
      <c r="C121" s="6"/>
      <c r="D121" s="6"/>
      <c r="E121" s="7"/>
      <c r="F121" s="7"/>
      <c r="G121" s="7"/>
      <c r="H121" s="7"/>
      <c r="I121" s="7"/>
      <c r="J121" s="7"/>
    </row>
    <row r="122" spans="2:12" ht="18" customHeight="1" x14ac:dyDescent="0.25">
      <c r="B122" s="6"/>
      <c r="C122" s="6"/>
      <c r="D122" s="6"/>
      <c r="E122" s="7"/>
      <c r="F122" s="7"/>
      <c r="G122" s="7"/>
      <c r="H122" s="7"/>
      <c r="I122" s="7"/>
      <c r="J122" s="7"/>
      <c r="L122" s="75"/>
    </row>
    <row r="123" spans="2:12" ht="18" customHeight="1" x14ac:dyDescent="0.25">
      <c r="B123" s="6"/>
      <c r="C123" s="6"/>
      <c r="D123" s="6"/>
      <c r="E123" s="7"/>
      <c r="F123" s="172"/>
      <c r="G123" s="172"/>
      <c r="H123" s="172"/>
      <c r="I123" s="172"/>
      <c r="J123" s="7"/>
    </row>
    <row r="124" spans="2:12" ht="18" customHeight="1" x14ac:dyDescent="0.25">
      <c r="B124" s="6"/>
      <c r="C124" s="6"/>
      <c r="D124" s="6"/>
      <c r="E124" s="7"/>
      <c r="F124" s="7"/>
      <c r="G124" s="7"/>
      <c r="H124" s="7"/>
      <c r="I124" s="7"/>
      <c r="J124" s="7"/>
    </row>
    <row r="125" spans="2:12" ht="18" customHeight="1" x14ac:dyDescent="0.25">
      <c r="B125" s="6"/>
      <c r="C125" s="6"/>
      <c r="D125" s="6"/>
      <c r="E125" s="7"/>
      <c r="F125" s="183"/>
      <c r="G125" s="183"/>
      <c r="H125" s="183"/>
      <c r="I125" s="183"/>
      <c r="J125" s="7"/>
    </row>
    <row r="126" spans="2:12" ht="18" customHeight="1" x14ac:dyDescent="0.25">
      <c r="B126" s="6"/>
      <c r="C126" s="6"/>
      <c r="D126" s="6"/>
      <c r="E126" s="7"/>
      <c r="F126" s="87"/>
      <c r="G126" s="87"/>
      <c r="H126" s="87"/>
      <c r="I126" s="87"/>
      <c r="J126" s="7"/>
    </row>
    <row r="127" spans="2:12" ht="18" customHeight="1" x14ac:dyDescent="0.25">
      <c r="B127" s="6"/>
      <c r="C127" s="6"/>
      <c r="D127" s="6"/>
      <c r="E127" s="7"/>
      <c r="F127" s="87"/>
      <c r="G127" s="87"/>
      <c r="H127" s="87"/>
      <c r="I127" s="87"/>
      <c r="J127" s="7"/>
    </row>
    <row r="128" spans="2:12" ht="18" customHeight="1" x14ac:dyDescent="0.25">
      <c r="B128" s="6"/>
      <c r="C128" s="6"/>
      <c r="D128" s="6"/>
      <c r="E128" s="7"/>
      <c r="F128" s="87"/>
      <c r="G128" s="87"/>
      <c r="H128" s="87"/>
      <c r="I128" s="87"/>
      <c r="J128" s="7"/>
    </row>
    <row r="129" spans="2:10" ht="18" customHeight="1" x14ac:dyDescent="0.25">
      <c r="B129" s="6"/>
      <c r="C129" s="6"/>
      <c r="D129" s="6"/>
      <c r="E129" s="7"/>
      <c r="F129" s="87"/>
      <c r="G129" s="87"/>
      <c r="H129" s="87"/>
      <c r="I129" s="87"/>
      <c r="J129" s="7"/>
    </row>
    <row r="130" spans="2:10" ht="18" customHeight="1" x14ac:dyDescent="0.25">
      <c r="B130" s="6"/>
      <c r="C130" s="6"/>
      <c r="D130" s="6"/>
      <c r="E130" s="7"/>
      <c r="F130" s="87"/>
      <c r="G130" s="87"/>
      <c r="H130" s="87"/>
      <c r="I130" s="87"/>
      <c r="J130" s="7"/>
    </row>
    <row r="131" spans="2:10" ht="18" customHeight="1" x14ac:dyDescent="0.25">
      <c r="B131" s="6"/>
      <c r="C131" s="6"/>
      <c r="D131" s="6"/>
      <c r="E131" s="7"/>
      <c r="F131" s="87"/>
      <c r="G131" s="87"/>
      <c r="H131" s="87"/>
      <c r="I131" s="87"/>
      <c r="J131" s="7"/>
    </row>
    <row r="132" spans="2:10" ht="18" customHeight="1" x14ac:dyDescent="0.25">
      <c r="B132" s="6"/>
      <c r="C132" s="6"/>
      <c r="D132" s="6"/>
      <c r="E132" s="7"/>
      <c r="F132" s="87"/>
      <c r="G132" s="87"/>
      <c r="H132" s="87"/>
      <c r="I132" s="87"/>
      <c r="J132" s="7"/>
    </row>
    <row r="133" spans="2:10" ht="18" customHeight="1" x14ac:dyDescent="0.25">
      <c r="B133" s="6"/>
      <c r="C133" s="6"/>
      <c r="D133" s="6"/>
      <c r="E133" s="7"/>
      <c r="F133" s="87"/>
      <c r="G133" s="87"/>
      <c r="H133" s="87"/>
      <c r="I133" s="87"/>
      <c r="J133" s="7"/>
    </row>
    <row r="134" spans="2:10" ht="18" customHeight="1" x14ac:dyDescent="0.25">
      <c r="B134" s="6"/>
      <c r="C134" s="6"/>
      <c r="D134" s="6"/>
      <c r="E134" s="7"/>
      <c r="F134" s="87"/>
      <c r="G134" s="87"/>
      <c r="H134" s="87"/>
      <c r="I134" s="87"/>
      <c r="J134" s="7"/>
    </row>
    <row r="135" spans="2:10" ht="18" customHeight="1" x14ac:dyDescent="0.25">
      <c r="B135" s="6"/>
      <c r="C135" s="6"/>
      <c r="D135" s="6"/>
      <c r="E135" s="7"/>
      <c r="F135" s="87"/>
      <c r="G135" s="87"/>
      <c r="H135" s="87"/>
      <c r="I135" s="87"/>
      <c r="J135" s="7"/>
    </row>
    <row r="136" spans="2:10" ht="18" customHeight="1" x14ac:dyDescent="0.25">
      <c r="B136" s="6"/>
      <c r="C136" s="6"/>
      <c r="D136" s="6"/>
      <c r="E136" s="7"/>
      <c r="F136" s="183"/>
      <c r="G136" s="183"/>
      <c r="H136" s="183"/>
      <c r="I136" s="183"/>
      <c r="J136" s="7"/>
    </row>
    <row r="137" spans="2:10" ht="18" customHeight="1" x14ac:dyDescent="0.25">
      <c r="B137" s="6"/>
      <c r="C137" s="6"/>
      <c r="D137" s="6"/>
      <c r="E137" s="7"/>
      <c r="F137" s="183"/>
      <c r="G137" s="183"/>
      <c r="H137" s="183"/>
      <c r="I137" s="183"/>
      <c r="J137" s="7"/>
    </row>
    <row r="138" spans="2:10" ht="18" customHeight="1" x14ac:dyDescent="0.25">
      <c r="B138" s="6"/>
      <c r="C138" s="6"/>
      <c r="D138" s="6"/>
      <c r="E138" s="7"/>
      <c r="F138" s="171"/>
      <c r="G138" s="171"/>
      <c r="H138" s="171"/>
      <c r="I138" s="171"/>
      <c r="J138" s="7"/>
    </row>
    <row r="139" spans="2:10" ht="18" customHeight="1" x14ac:dyDescent="0.25">
      <c r="B139" s="6"/>
      <c r="C139" s="6"/>
      <c r="D139" s="6"/>
      <c r="E139" s="7"/>
      <c r="F139" s="171"/>
      <c r="G139" s="171"/>
      <c r="H139" s="171"/>
      <c r="I139" s="171"/>
      <c r="J139" s="7"/>
    </row>
    <row r="140" spans="2:10" ht="18" customHeight="1" x14ac:dyDescent="0.25">
      <c r="B140" s="6"/>
      <c r="C140" s="6"/>
      <c r="D140" s="6"/>
      <c r="E140" s="7"/>
      <c r="F140" s="7"/>
      <c r="G140" s="7"/>
      <c r="H140" s="7"/>
      <c r="I140" s="7"/>
      <c r="J140" s="7"/>
    </row>
    <row r="141" spans="2:10" ht="18" customHeight="1" x14ac:dyDescent="0.25">
      <c r="B141" s="6"/>
      <c r="C141" s="6"/>
      <c r="D141" s="6"/>
      <c r="E141" s="7"/>
      <c r="F141" s="7"/>
      <c r="G141" s="7"/>
      <c r="H141" s="7"/>
      <c r="I141" s="7"/>
      <c r="J141" s="7"/>
    </row>
    <row r="142" spans="2:10" ht="18" customHeight="1" x14ac:dyDescent="0.25">
      <c r="B142" s="6"/>
      <c r="C142" s="6"/>
      <c r="D142" s="6"/>
      <c r="E142" s="7"/>
      <c r="F142" s="7"/>
      <c r="G142" s="7"/>
      <c r="H142" s="7"/>
      <c r="I142" s="7"/>
      <c r="J142" s="7"/>
    </row>
    <row r="143" spans="2:10" ht="18" customHeight="1" x14ac:dyDescent="0.25">
      <c r="B143" s="6"/>
      <c r="C143" s="6"/>
      <c r="D143" s="6"/>
      <c r="E143" s="7"/>
      <c r="F143" s="7"/>
      <c r="G143" s="7"/>
      <c r="H143" s="7"/>
      <c r="I143" s="7"/>
      <c r="J143" s="7"/>
    </row>
    <row r="144" spans="2:10" ht="18" customHeight="1" x14ac:dyDescent="0.25">
      <c r="B144" s="6"/>
      <c r="C144" s="6"/>
      <c r="D144" s="6"/>
      <c r="E144" s="7"/>
      <c r="F144" s="7"/>
      <c r="G144" s="7"/>
      <c r="H144" s="7"/>
      <c r="I144" s="7"/>
      <c r="J144" s="7"/>
    </row>
    <row r="145" spans="2:11" ht="18" customHeight="1" x14ac:dyDescent="0.25">
      <c r="B145" s="6"/>
      <c r="C145" s="6"/>
      <c r="D145" s="6"/>
      <c r="E145" s="7"/>
      <c r="F145" s="7"/>
      <c r="G145" s="7"/>
      <c r="H145" s="7"/>
      <c r="I145" s="7"/>
      <c r="J145" s="7"/>
    </row>
    <row r="146" spans="2:11" ht="18" customHeight="1" x14ac:dyDescent="0.25">
      <c r="B146" s="53" t="s">
        <v>57</v>
      </c>
      <c r="C146" s="6"/>
      <c r="D146" s="6"/>
      <c r="E146" s="7"/>
      <c r="F146" s="7"/>
      <c r="G146" s="7"/>
      <c r="H146" s="7"/>
      <c r="I146" s="7"/>
      <c r="J146" s="7"/>
    </row>
    <row r="147" spans="2:11" ht="18" customHeight="1" x14ac:dyDescent="0.25">
      <c r="B147" s="53" t="s">
        <v>31</v>
      </c>
      <c r="C147" s="54"/>
      <c r="D147" s="54"/>
      <c r="E147" s="55"/>
      <c r="F147" s="55"/>
      <c r="G147" s="55"/>
      <c r="H147" s="55"/>
      <c r="I147" s="55"/>
      <c r="J147" s="55"/>
      <c r="K147" s="55"/>
    </row>
    <row r="148" spans="2:11" ht="18" customHeight="1" x14ac:dyDescent="0.25">
      <c r="B148" s="53" t="s">
        <v>32</v>
      </c>
      <c r="C148" s="54"/>
      <c r="D148" s="54"/>
      <c r="E148" s="55"/>
      <c r="F148" s="55"/>
      <c r="G148" s="55"/>
      <c r="H148" s="55"/>
      <c r="I148" s="55"/>
      <c r="J148" s="55"/>
      <c r="K148" s="55"/>
    </row>
    <row r="149" spans="2:11" ht="18" customHeight="1" x14ac:dyDescent="0.25">
      <c r="B149" s="53" t="s">
        <v>33</v>
      </c>
      <c r="C149" s="54"/>
      <c r="D149" s="54"/>
      <c r="E149" s="55"/>
      <c r="F149" s="55"/>
      <c r="G149" s="55"/>
      <c r="H149" s="55"/>
      <c r="I149" s="55"/>
      <c r="J149" s="55"/>
      <c r="K149" s="55"/>
    </row>
    <row r="150" spans="2:11" ht="18" customHeight="1" x14ac:dyDescent="0.25">
      <c r="B150" s="53" t="s">
        <v>34</v>
      </c>
      <c r="C150" s="54"/>
      <c r="D150" s="54"/>
      <c r="E150" s="55"/>
      <c r="F150" s="55"/>
      <c r="G150" s="55"/>
      <c r="H150" s="55"/>
      <c r="I150" s="55"/>
      <c r="J150" s="55"/>
      <c r="K150" s="55"/>
    </row>
    <row r="151" spans="2:11" ht="18" customHeight="1" x14ac:dyDescent="0.25">
      <c r="B151" s="53" t="s">
        <v>35</v>
      </c>
      <c r="C151" s="54"/>
      <c r="D151" s="54"/>
      <c r="E151" s="55"/>
      <c r="F151" s="55"/>
      <c r="G151" s="55"/>
      <c r="H151" s="55"/>
      <c r="I151" s="55"/>
      <c r="J151" s="55"/>
      <c r="K151" s="55"/>
    </row>
    <row r="152" spans="2:11" ht="18" customHeight="1" x14ac:dyDescent="0.25">
      <c r="B152" s="50"/>
      <c r="C152" s="51"/>
      <c r="D152" s="51"/>
      <c r="E152" s="52"/>
      <c r="F152" s="52"/>
      <c r="G152" s="52"/>
      <c r="H152" s="52"/>
      <c r="I152" s="7"/>
      <c r="J152" s="7"/>
    </row>
    <row r="153" spans="2:11" ht="18" customHeight="1" x14ac:dyDescent="0.25">
      <c r="B153" s="50"/>
      <c r="C153" s="51"/>
      <c r="D153" s="51"/>
      <c r="E153" s="52"/>
      <c r="F153" s="52"/>
      <c r="G153" s="52"/>
      <c r="H153" s="52"/>
      <c r="I153" s="7"/>
      <c r="J153" s="7"/>
    </row>
    <row r="154" spans="2:11" ht="18" customHeight="1" x14ac:dyDescent="0.25">
      <c r="B154" s="50"/>
      <c r="C154" s="51"/>
      <c r="D154" s="51"/>
      <c r="E154" s="52"/>
      <c r="F154" s="52"/>
      <c r="G154" s="52"/>
      <c r="H154" s="52"/>
      <c r="I154" s="7"/>
      <c r="J154" s="7"/>
    </row>
    <row r="155" spans="2:11" ht="18" customHeight="1" x14ac:dyDescent="0.25">
      <c r="B155" s="50"/>
      <c r="C155" s="51"/>
      <c r="D155" s="51"/>
      <c r="E155" s="52"/>
      <c r="F155" s="52"/>
      <c r="G155" s="52"/>
      <c r="H155" s="52"/>
      <c r="I155" s="7"/>
      <c r="J155" s="7"/>
    </row>
    <row r="156" spans="2:11" ht="18" customHeight="1" x14ac:dyDescent="0.25">
      <c r="B156" s="6"/>
      <c r="C156" s="6"/>
      <c r="D156" s="6"/>
      <c r="E156" s="7"/>
      <c r="F156" s="7"/>
      <c r="G156" s="7"/>
      <c r="H156" s="7"/>
      <c r="I156" s="7"/>
      <c r="J156" s="7"/>
    </row>
    <row r="157" spans="2:11" ht="18" customHeight="1" x14ac:dyDescent="0.25">
      <c r="B157" s="6"/>
      <c r="C157" s="6"/>
      <c r="D157" s="6"/>
      <c r="E157" s="7"/>
      <c r="F157" s="7"/>
      <c r="G157" s="7"/>
      <c r="H157" s="7"/>
      <c r="I157" s="7"/>
      <c r="J157" s="7"/>
    </row>
    <row r="158" spans="2:11" ht="18" customHeight="1" x14ac:dyDescent="0.25">
      <c r="B158" s="6"/>
      <c r="C158" s="6"/>
      <c r="D158" s="6"/>
      <c r="E158" s="7"/>
      <c r="F158" s="7"/>
      <c r="G158" s="7"/>
      <c r="H158" s="7"/>
      <c r="I158" s="7"/>
      <c r="J158" s="7"/>
    </row>
    <row r="159" spans="2:11" ht="18" customHeight="1" x14ac:dyDescent="0.25">
      <c r="B159" s="6"/>
      <c r="C159" s="6"/>
      <c r="D159" s="6"/>
      <c r="E159" s="7"/>
      <c r="F159" s="7"/>
      <c r="G159" s="7"/>
      <c r="H159" s="7"/>
      <c r="I159" s="7"/>
      <c r="J159" s="7"/>
    </row>
    <row r="160" spans="2:11" ht="18" customHeight="1" x14ac:dyDescent="0.25">
      <c r="B160" s="6"/>
      <c r="C160" s="6"/>
      <c r="D160" s="6"/>
      <c r="E160" s="7"/>
      <c r="F160" s="7"/>
      <c r="G160" s="7"/>
      <c r="H160" s="7"/>
      <c r="I160" s="7"/>
      <c r="J160" s="7"/>
    </row>
    <row r="161" spans="2:10" ht="18" customHeight="1" x14ac:dyDescent="0.25">
      <c r="B161" s="6"/>
      <c r="C161" s="6"/>
      <c r="D161" s="6"/>
      <c r="E161" s="7"/>
      <c r="F161" s="7"/>
      <c r="G161" s="7"/>
      <c r="H161" s="7"/>
      <c r="I161" s="7"/>
      <c r="J161" s="7"/>
    </row>
    <row r="162" spans="2:10" ht="18" customHeight="1" x14ac:dyDescent="0.25">
      <c r="B162" s="6"/>
      <c r="C162" s="6"/>
      <c r="D162" s="6"/>
      <c r="E162" s="7"/>
      <c r="F162" s="7"/>
      <c r="G162" s="7"/>
      <c r="H162" s="7"/>
      <c r="I162" s="7"/>
      <c r="J162" s="7"/>
    </row>
    <row r="163" spans="2:10" ht="18" customHeight="1" x14ac:dyDescent="0.25">
      <c r="B163" s="6"/>
      <c r="C163" s="6"/>
      <c r="D163" s="6"/>
      <c r="E163" s="7"/>
      <c r="F163" s="7"/>
      <c r="G163" s="7"/>
      <c r="H163" s="7"/>
      <c r="I163" s="7"/>
      <c r="J163" s="7"/>
    </row>
    <row r="164" spans="2:10" ht="18" customHeight="1" x14ac:dyDescent="0.25">
      <c r="B164" s="6"/>
      <c r="C164" s="6"/>
      <c r="D164" s="6"/>
      <c r="E164" s="7"/>
      <c r="F164" s="7"/>
      <c r="G164" s="7"/>
      <c r="H164" s="7"/>
      <c r="I164" s="7"/>
      <c r="J164" s="7"/>
    </row>
    <row r="165" spans="2:10" ht="18" customHeight="1" x14ac:dyDescent="0.25">
      <c r="B165" s="6"/>
      <c r="C165" s="6"/>
      <c r="D165" s="6"/>
      <c r="E165" s="7"/>
      <c r="F165" s="7"/>
      <c r="G165" s="7"/>
      <c r="H165" s="7"/>
      <c r="I165" s="7"/>
      <c r="J165" s="7"/>
    </row>
    <row r="166" spans="2:10" ht="18" customHeight="1" x14ac:dyDescent="0.25">
      <c r="B166" s="6"/>
      <c r="C166" s="6"/>
      <c r="D166" s="6"/>
      <c r="E166" s="7"/>
      <c r="F166" s="7"/>
      <c r="G166" s="7"/>
      <c r="H166" s="7"/>
      <c r="I166" s="7"/>
      <c r="J166" s="7"/>
    </row>
    <row r="167" spans="2:10" ht="18" customHeight="1" x14ac:dyDescent="0.25">
      <c r="B167" s="6"/>
      <c r="C167" s="6"/>
      <c r="D167" s="6"/>
      <c r="E167" s="7"/>
      <c r="F167" s="7"/>
      <c r="G167" s="7"/>
      <c r="H167" s="7"/>
      <c r="I167" s="7"/>
      <c r="J167" s="7"/>
    </row>
    <row r="168" spans="2:10" ht="18" customHeight="1" x14ac:dyDescent="0.25">
      <c r="B168" s="6"/>
      <c r="C168" s="6"/>
      <c r="D168" s="6"/>
      <c r="E168" s="7"/>
      <c r="F168" s="7"/>
      <c r="G168" s="7"/>
      <c r="H168" s="7"/>
      <c r="I168" s="7"/>
      <c r="J168" s="7"/>
    </row>
    <row r="169" spans="2:10" ht="18" customHeight="1" x14ac:dyDescent="0.25">
      <c r="B169" s="6"/>
      <c r="C169" s="6"/>
      <c r="D169" s="6"/>
      <c r="E169" s="7"/>
      <c r="F169" s="7"/>
      <c r="G169" s="7"/>
      <c r="H169" s="7"/>
      <c r="I169" s="7"/>
      <c r="J169" s="7"/>
    </row>
    <row r="170" spans="2:10" ht="12.75" customHeight="1" x14ac:dyDescent="0.25"/>
    <row r="171" spans="2:10" ht="12.75" customHeight="1" x14ac:dyDescent="0.25"/>
    <row r="180" ht="12.75" customHeight="1" x14ac:dyDescent="0.25"/>
    <row r="182" ht="12.75" customHeight="1" x14ac:dyDescent="0.25"/>
    <row r="188" ht="12.75" customHeight="1" x14ac:dyDescent="0.25"/>
    <row r="191" ht="12.75" customHeight="1" x14ac:dyDescent="0.25"/>
    <row r="196" ht="12.75" customHeight="1" x14ac:dyDescent="0.25"/>
    <row r="199" ht="12.75" customHeight="1" x14ac:dyDescent="0.25"/>
    <row r="205" ht="12.75" customHeight="1" x14ac:dyDescent="0.25"/>
  </sheetData>
  <mergeCells count="76">
    <mergeCell ref="J31:J32"/>
    <mergeCell ref="K31:K32"/>
    <mergeCell ref="B30:J30"/>
    <mergeCell ref="F123:I123"/>
    <mergeCell ref="F125:I125"/>
    <mergeCell ref="B69:J69"/>
    <mergeCell ref="B70:B71"/>
    <mergeCell ref="C70:C71"/>
    <mergeCell ref="E70:E71"/>
    <mergeCell ref="F70:F71"/>
    <mergeCell ref="G70:G71"/>
    <mergeCell ref="H70:H71"/>
    <mergeCell ref="I70:I71"/>
    <mergeCell ref="J70:J71"/>
    <mergeCell ref="J53:J54"/>
    <mergeCell ref="B61:J61"/>
    <mergeCell ref="F136:I136"/>
    <mergeCell ref="F137:I137"/>
    <mergeCell ref="F138:I138"/>
    <mergeCell ref="F139:I139"/>
    <mergeCell ref="B89:I89"/>
    <mergeCell ref="B90:B91"/>
    <mergeCell ref="C90:C91"/>
    <mergeCell ref="D90:D91"/>
    <mergeCell ref="E90:E91"/>
    <mergeCell ref="F90:F91"/>
    <mergeCell ref="G90:G91"/>
    <mergeCell ref="H90:H91"/>
    <mergeCell ref="H62:H63"/>
    <mergeCell ref="I62:I63"/>
    <mergeCell ref="J62:J63"/>
    <mergeCell ref="B52:J52"/>
    <mergeCell ref="B53:B54"/>
    <mergeCell ref="C53:C54"/>
    <mergeCell ref="E53:E54"/>
    <mergeCell ref="F53:F54"/>
    <mergeCell ref="G53:G54"/>
    <mergeCell ref="H53:H54"/>
    <mergeCell ref="I53:I54"/>
    <mergeCell ref="B62:B63"/>
    <mergeCell ref="C62:C63"/>
    <mergeCell ref="E62:E63"/>
    <mergeCell ref="F62:F63"/>
    <mergeCell ref="G62:G63"/>
    <mergeCell ref="I31:I32"/>
    <mergeCell ref="H31:H32"/>
    <mergeCell ref="B39:B40"/>
    <mergeCell ref="C39:C40"/>
    <mergeCell ref="E39:E40"/>
    <mergeCell ref="F39:F40"/>
    <mergeCell ref="G39:G40"/>
    <mergeCell ref="B29:H29"/>
    <mergeCell ref="B31:B32"/>
    <mergeCell ref="C31:C32"/>
    <mergeCell ref="E31:E32"/>
    <mergeCell ref="F31:F32"/>
    <mergeCell ref="G31:G32"/>
    <mergeCell ref="B22:G22"/>
    <mergeCell ref="B23:B24"/>
    <mergeCell ref="C23:C24"/>
    <mergeCell ref="E23:E24"/>
    <mergeCell ref="F23:F24"/>
    <mergeCell ref="G23:G24"/>
    <mergeCell ref="A6:J6"/>
    <mergeCell ref="A7:J7"/>
    <mergeCell ref="A8:J8"/>
    <mergeCell ref="B12:H12"/>
    <mergeCell ref="B13:B14"/>
    <mergeCell ref="C13:C14"/>
    <mergeCell ref="E13:E14"/>
    <mergeCell ref="F13:F14"/>
    <mergeCell ref="G13:G14"/>
    <mergeCell ref="H13:H14"/>
    <mergeCell ref="I13:I14"/>
    <mergeCell ref="J13:J14"/>
    <mergeCell ref="D13:D14"/>
  </mergeCells>
  <pageMargins left="0.70866141732283472" right="0.70866141732283472" top="0.39370078740157483" bottom="0.39370078740157483" header="0.31496062992125984" footer="0.31496062992125984"/>
  <pageSetup scale="55" orientation="portrait" r:id="rId1"/>
  <rowBreaks count="2" manualBreakCount="2">
    <brk id="45" max="11" man="1"/>
    <brk id="83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74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8.1406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5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92" t="s">
        <v>43</v>
      </c>
      <c r="B6" s="192"/>
      <c r="C6" s="192"/>
      <c r="D6" s="192"/>
      <c r="E6" s="192"/>
      <c r="F6" s="192"/>
      <c r="G6" s="192"/>
      <c r="H6" s="192"/>
      <c r="I6" s="192"/>
    </row>
    <row r="7" spans="1:10" s="21" customFormat="1" ht="45" x14ac:dyDescent="0.25">
      <c r="A7" s="192" t="s">
        <v>1</v>
      </c>
      <c r="B7" s="192"/>
      <c r="C7" s="192"/>
      <c r="D7" s="192"/>
      <c r="E7" s="192"/>
      <c r="F7" s="192"/>
      <c r="G7" s="192"/>
      <c r="H7" s="192"/>
      <c r="I7" s="192"/>
    </row>
    <row r="8" spans="1:10" s="4" customFormat="1" ht="34.5" x14ac:dyDescent="0.25">
      <c r="A8" s="194" t="str">
        <f>MELBOURNE!A7</f>
        <v>15th April 2024</v>
      </c>
      <c r="B8" s="194"/>
      <c r="C8" s="194"/>
      <c r="D8" s="194"/>
      <c r="E8" s="194"/>
      <c r="F8" s="194"/>
      <c r="G8" s="194"/>
      <c r="H8" s="194"/>
      <c r="I8" s="194"/>
      <c r="J8" s="21"/>
    </row>
    <row r="9" spans="1:10" ht="33" customHeight="1" thickBot="1" x14ac:dyDescent="0.5">
      <c r="B9" s="215" t="s">
        <v>2</v>
      </c>
      <c r="C9" s="215"/>
      <c r="D9" s="215"/>
      <c r="E9" s="215"/>
      <c r="F9" s="215"/>
      <c r="G9" s="215"/>
      <c r="H9" s="11"/>
      <c r="I9" s="8"/>
      <c r="J9" s="8"/>
    </row>
    <row r="10" spans="1:10" ht="12.75" customHeight="1" x14ac:dyDescent="0.25">
      <c r="B10" s="175" t="s">
        <v>3</v>
      </c>
      <c r="C10" s="177" t="s">
        <v>4</v>
      </c>
      <c r="D10" s="179" t="s">
        <v>37</v>
      </c>
      <c r="E10" s="179" t="s">
        <v>44</v>
      </c>
      <c r="F10" s="179" t="s">
        <v>7</v>
      </c>
      <c r="G10" s="196" t="s">
        <v>75</v>
      </c>
      <c r="H10" s="196" t="s">
        <v>81</v>
      </c>
      <c r="I10" s="189"/>
      <c r="J10" s="9"/>
    </row>
    <row r="11" spans="1:10" ht="25.5" customHeight="1" thickBot="1" x14ac:dyDescent="0.3">
      <c r="B11" s="176"/>
      <c r="C11" s="178"/>
      <c r="D11" s="180"/>
      <c r="E11" s="180"/>
      <c r="F11" s="180"/>
      <c r="G11" s="197"/>
      <c r="H11" s="197"/>
      <c r="I11" s="222"/>
      <c r="J11" s="10"/>
    </row>
    <row r="12" spans="1:10" s="14" customFormat="1" ht="19.5" customHeight="1" x14ac:dyDescent="0.3">
      <c r="A12" s="75"/>
      <c r="B12" s="15" t="s">
        <v>69</v>
      </c>
      <c r="C12" s="89" t="s">
        <v>94</v>
      </c>
      <c r="D12" s="160">
        <v>45404.625</v>
      </c>
      <c r="E12" s="159">
        <v>45408.916666666664</v>
      </c>
      <c r="F12" s="159">
        <v>45423</v>
      </c>
      <c r="G12" s="150">
        <f>(E12+28)</f>
        <v>45436.916666666664</v>
      </c>
      <c r="H12" s="110">
        <f>(E12+30)</f>
        <v>45438.916666666664</v>
      </c>
      <c r="I12" s="12"/>
      <c r="J12" s="13"/>
    </row>
    <row r="13" spans="1:10" s="14" customFormat="1" ht="19.5" customHeight="1" x14ac:dyDescent="0.3">
      <c r="A13" s="76"/>
      <c r="B13" s="15" t="s">
        <v>70</v>
      </c>
      <c r="C13" s="89" t="s">
        <v>95</v>
      </c>
      <c r="D13" s="160">
        <v>45415.625</v>
      </c>
      <c r="E13" s="160">
        <v>45421</v>
      </c>
      <c r="F13" s="160">
        <v>45434</v>
      </c>
      <c r="G13" s="109">
        <f>(E13+28)</f>
        <v>45449</v>
      </c>
      <c r="H13" s="110">
        <f t="shared" ref="H13:H17" si="0">(E13+30)</f>
        <v>45451</v>
      </c>
      <c r="I13" s="12"/>
      <c r="J13" s="13"/>
    </row>
    <row r="14" spans="1:10" s="14" customFormat="1" ht="19.5" customHeight="1" x14ac:dyDescent="0.3">
      <c r="A14" s="76"/>
      <c r="B14" s="15" t="s">
        <v>71</v>
      </c>
      <c r="C14" s="89" t="s">
        <v>105</v>
      </c>
      <c r="D14" s="160">
        <v>45422.625</v>
      </c>
      <c r="E14" s="160">
        <v>45428</v>
      </c>
      <c r="F14" s="160">
        <v>45441</v>
      </c>
      <c r="G14" s="109">
        <f t="shared" ref="G14:G17" si="1">(E14+28)</f>
        <v>45456</v>
      </c>
      <c r="H14" s="110">
        <f t="shared" si="0"/>
        <v>45458</v>
      </c>
      <c r="I14" s="12"/>
      <c r="J14" s="13"/>
    </row>
    <row r="15" spans="1:10" s="14" customFormat="1" ht="19.5" customHeight="1" x14ac:dyDescent="0.3">
      <c r="A15" s="75"/>
      <c r="B15" s="15" t="s">
        <v>72</v>
      </c>
      <c r="C15" s="89" t="s">
        <v>109</v>
      </c>
      <c r="D15" s="159">
        <v>45429.625</v>
      </c>
      <c r="E15" s="159">
        <v>45435</v>
      </c>
      <c r="F15" s="159">
        <v>45448</v>
      </c>
      <c r="G15" s="109">
        <f>(E15+28)</f>
        <v>45463</v>
      </c>
      <c r="H15" s="110">
        <f t="shared" si="0"/>
        <v>45465</v>
      </c>
      <c r="I15" s="12"/>
      <c r="J15" s="13"/>
    </row>
    <row r="16" spans="1:10" s="14" customFormat="1" ht="19.5" customHeight="1" x14ac:dyDescent="0.3">
      <c r="A16" s="75"/>
      <c r="B16" s="15" t="s">
        <v>68</v>
      </c>
      <c r="C16" s="89" t="s">
        <v>112</v>
      </c>
      <c r="D16" s="159">
        <v>45439.625</v>
      </c>
      <c r="E16" s="159">
        <v>45443</v>
      </c>
      <c r="F16" s="159">
        <v>45456</v>
      </c>
      <c r="G16" s="109">
        <f t="shared" si="1"/>
        <v>45471</v>
      </c>
      <c r="H16" s="110">
        <f t="shared" si="0"/>
        <v>45473</v>
      </c>
      <c r="I16" s="12"/>
      <c r="J16" s="13"/>
    </row>
    <row r="17" spans="1:10" s="14" customFormat="1" ht="19.5" customHeight="1" thickBot="1" x14ac:dyDescent="0.35">
      <c r="A17" s="75"/>
      <c r="B17" s="17" t="s">
        <v>67</v>
      </c>
      <c r="C17" s="18" t="s">
        <v>115</v>
      </c>
      <c r="D17" s="158">
        <v>45443.625</v>
      </c>
      <c r="E17" s="158">
        <v>45449</v>
      </c>
      <c r="F17" s="158">
        <v>45462</v>
      </c>
      <c r="G17" s="113">
        <f t="shared" si="1"/>
        <v>45477</v>
      </c>
      <c r="H17" s="114">
        <f t="shared" si="0"/>
        <v>45479</v>
      </c>
      <c r="I17" s="12"/>
      <c r="J17" s="13"/>
    </row>
    <row r="18" spans="1:10" s="13" customFormat="1" ht="19.5" customHeight="1" x14ac:dyDescent="0.3">
      <c r="A18" s="75"/>
      <c r="B18" s="85"/>
      <c r="C18" s="37"/>
      <c r="D18" s="25"/>
      <c r="E18" s="25"/>
      <c r="F18" s="25"/>
      <c r="G18" s="25"/>
      <c r="H18" s="12"/>
      <c r="I18" s="12"/>
    </row>
    <row r="19" spans="1:10" ht="31.5" thickBot="1" x14ac:dyDescent="0.5">
      <c r="B19" s="174" t="s">
        <v>39</v>
      </c>
      <c r="C19" s="174"/>
      <c r="D19" s="174"/>
      <c r="E19" s="174"/>
      <c r="F19" s="174"/>
      <c r="G19" s="11"/>
      <c r="H19" s="11"/>
      <c r="I19" s="11"/>
      <c r="J19" s="11"/>
    </row>
    <row r="20" spans="1:10" x14ac:dyDescent="0.2">
      <c r="B20" s="175" t="s">
        <v>3</v>
      </c>
      <c r="C20" s="177" t="s">
        <v>4</v>
      </c>
      <c r="D20" s="179" t="s">
        <v>37</v>
      </c>
      <c r="E20" s="179" t="s">
        <v>44</v>
      </c>
      <c r="F20" s="181" t="s">
        <v>15</v>
      </c>
      <c r="G20" s="181" t="s">
        <v>9</v>
      </c>
      <c r="H20" s="11"/>
      <c r="I20" s="11"/>
      <c r="J20" s="11"/>
    </row>
    <row r="21" spans="1:10" ht="18.75" thickBot="1" x14ac:dyDescent="0.25">
      <c r="B21" s="176"/>
      <c r="C21" s="178"/>
      <c r="D21" s="180"/>
      <c r="E21" s="180"/>
      <c r="F21" s="182"/>
      <c r="G21" s="182"/>
      <c r="H21" s="11"/>
      <c r="I21" s="11"/>
      <c r="J21" s="11"/>
    </row>
    <row r="22" spans="1:10" ht="19.5" customHeight="1" x14ac:dyDescent="0.3">
      <c r="B22" s="26" t="str">
        <f>B29</f>
        <v>OOCL YOKOHAMA</v>
      </c>
      <c r="C22" s="155" t="str">
        <f>C29</f>
        <v>190N</v>
      </c>
      <c r="D22" s="34">
        <f>D29</f>
        <v>45392.625</v>
      </c>
      <c r="E22" s="34">
        <f>E29</f>
        <v>45397.625</v>
      </c>
      <c r="F22" s="34">
        <f>F29</f>
        <v>45408.520833333336</v>
      </c>
      <c r="G22" s="69">
        <f>F22+10</f>
        <v>45418.520833333336</v>
      </c>
      <c r="H22" s="11"/>
      <c r="I22" s="11"/>
      <c r="J22" s="11"/>
    </row>
    <row r="23" spans="1:10" ht="19.5" customHeight="1" x14ac:dyDescent="0.3">
      <c r="B23" s="26" t="str">
        <f>B30</f>
        <v>KOTA LARIS</v>
      </c>
      <c r="C23" s="155" t="str">
        <f t="shared" ref="B23:F24" si="2">C30</f>
        <v>078N</v>
      </c>
      <c r="D23" s="34">
        <f t="shared" si="2"/>
        <v>45400.625</v>
      </c>
      <c r="E23" s="34">
        <f t="shared" si="2"/>
        <v>45405.958333333336</v>
      </c>
      <c r="F23" s="34">
        <f t="shared" si="2"/>
        <v>45415</v>
      </c>
      <c r="G23" s="31">
        <f>F23+10</f>
        <v>45425</v>
      </c>
      <c r="H23" s="11"/>
      <c r="I23" s="11"/>
      <c r="J23" s="11"/>
    </row>
    <row r="24" spans="1:10" ht="19.5" customHeight="1" thickBot="1" x14ac:dyDescent="0.35">
      <c r="B24" s="27" t="str">
        <f t="shared" si="2"/>
        <v>OOCL HOUSTON</v>
      </c>
      <c r="C24" s="156" t="str">
        <f t="shared" si="2"/>
        <v>197N</v>
      </c>
      <c r="D24" s="29">
        <f t="shared" si="2"/>
        <v>45407.625</v>
      </c>
      <c r="E24" s="29">
        <f t="shared" si="2"/>
        <v>45412</v>
      </c>
      <c r="F24" s="29">
        <f t="shared" si="2"/>
        <v>45422</v>
      </c>
      <c r="G24" s="32">
        <f>F24+10</f>
        <v>45432</v>
      </c>
      <c r="H24" s="11"/>
      <c r="I24" s="11"/>
      <c r="J24" s="11"/>
    </row>
    <row r="25" spans="1:10" ht="14.25" customHeight="1" x14ac:dyDescent="0.3">
      <c r="B25" s="41"/>
      <c r="C25" s="42"/>
      <c r="D25" s="44"/>
      <c r="E25" s="44"/>
      <c r="F25" s="44"/>
      <c r="G25" s="11"/>
      <c r="H25" s="11"/>
      <c r="I25" s="11"/>
    </row>
    <row r="26" spans="1:10" ht="31.5" thickBot="1" x14ac:dyDescent="0.5">
      <c r="B26" s="215" t="s">
        <v>14</v>
      </c>
      <c r="C26" s="215"/>
      <c r="D26" s="215"/>
      <c r="E26" s="215"/>
      <c r="F26" s="215"/>
      <c r="G26" s="215"/>
      <c r="H26" s="215"/>
      <c r="I26" s="215"/>
      <c r="J26" s="11"/>
    </row>
    <row r="27" spans="1:10" ht="12.75" customHeight="1" thickBot="1" x14ac:dyDescent="0.3">
      <c r="B27" s="175" t="s">
        <v>3</v>
      </c>
      <c r="C27" s="177" t="s">
        <v>4</v>
      </c>
      <c r="D27" s="179" t="s">
        <v>37</v>
      </c>
      <c r="E27" s="179" t="s">
        <v>44</v>
      </c>
      <c r="F27" s="179" t="s">
        <v>15</v>
      </c>
      <c r="G27" s="179" t="s">
        <v>60</v>
      </c>
      <c r="H27" s="179" t="s">
        <v>40</v>
      </c>
      <c r="I27" s="207" t="s">
        <v>17</v>
      </c>
      <c r="J27" s="211" t="s">
        <v>18</v>
      </c>
    </row>
    <row r="28" spans="1:10" ht="25.5" customHeight="1" thickBot="1" x14ac:dyDescent="0.3">
      <c r="B28" s="176"/>
      <c r="C28" s="178"/>
      <c r="D28" s="180"/>
      <c r="E28" s="180"/>
      <c r="F28" s="180"/>
      <c r="G28" s="209"/>
      <c r="H28" s="209"/>
      <c r="I28" s="208"/>
      <c r="J28" s="219"/>
    </row>
    <row r="29" spans="1:10" ht="19.5" customHeight="1" x14ac:dyDescent="0.3">
      <c r="B29" s="26" t="s">
        <v>42</v>
      </c>
      <c r="C29" s="89" t="s">
        <v>124</v>
      </c>
      <c r="D29" s="34">
        <v>45392.625</v>
      </c>
      <c r="E29" s="34">
        <v>45397.625</v>
      </c>
      <c r="F29" s="34">
        <v>45408.520833333336</v>
      </c>
      <c r="G29" s="68">
        <f>E29+22</f>
        <v>45419.625</v>
      </c>
      <c r="H29" s="68">
        <f>E29+27</f>
        <v>45424.625</v>
      </c>
      <c r="I29" s="68">
        <f>E29+25</f>
        <v>45422.625</v>
      </c>
      <c r="J29" s="69">
        <f>E29+28</f>
        <v>45425.625</v>
      </c>
    </row>
    <row r="30" spans="1:10" ht="19.5" customHeight="1" x14ac:dyDescent="0.3">
      <c r="B30" s="26" t="s">
        <v>55</v>
      </c>
      <c r="C30" s="89" t="s">
        <v>101</v>
      </c>
      <c r="D30" s="34">
        <v>45400.625</v>
      </c>
      <c r="E30" s="34">
        <v>45405.958333333336</v>
      </c>
      <c r="F30" s="34">
        <v>45415</v>
      </c>
      <c r="G30" s="34">
        <f t="shared" ref="G30:G34" si="3">E30+22</f>
        <v>45427.958333333336</v>
      </c>
      <c r="H30" s="34">
        <f t="shared" ref="H30:H34" si="4">E30+27</f>
        <v>45432.958333333336</v>
      </c>
      <c r="I30" s="34">
        <f t="shared" ref="I30:I34" si="5">E30+25</f>
        <v>45430.958333333336</v>
      </c>
      <c r="J30" s="31">
        <f t="shared" ref="J30:J34" si="6">E30+28</f>
        <v>45433.958333333336</v>
      </c>
    </row>
    <row r="31" spans="1:10" ht="19.5" customHeight="1" x14ac:dyDescent="0.3">
      <c r="B31" s="26" t="s">
        <v>58</v>
      </c>
      <c r="C31" s="89" t="s">
        <v>102</v>
      </c>
      <c r="D31" s="34">
        <v>45407.625</v>
      </c>
      <c r="E31" s="34">
        <v>45412</v>
      </c>
      <c r="F31" s="34">
        <v>45422</v>
      </c>
      <c r="G31" s="34">
        <f t="shared" si="3"/>
        <v>45434</v>
      </c>
      <c r="H31" s="34">
        <f t="shared" si="4"/>
        <v>45439</v>
      </c>
      <c r="I31" s="34">
        <f t="shared" si="5"/>
        <v>45437</v>
      </c>
      <c r="J31" s="31">
        <f t="shared" si="6"/>
        <v>45440</v>
      </c>
    </row>
    <row r="32" spans="1:10" ht="19.5" customHeight="1" x14ac:dyDescent="0.3">
      <c r="A32" s="10"/>
      <c r="B32" s="26" t="s">
        <v>64</v>
      </c>
      <c r="C32" s="89" t="s">
        <v>90</v>
      </c>
      <c r="D32" s="34">
        <v>45413.625</v>
      </c>
      <c r="E32" s="34">
        <v>45417</v>
      </c>
      <c r="F32" s="34">
        <v>45429</v>
      </c>
      <c r="G32" s="34">
        <f t="shared" si="3"/>
        <v>45439</v>
      </c>
      <c r="H32" s="34">
        <f t="shared" si="4"/>
        <v>45444</v>
      </c>
      <c r="I32" s="34">
        <f t="shared" si="5"/>
        <v>45442</v>
      </c>
      <c r="J32" s="31">
        <f t="shared" si="6"/>
        <v>45445</v>
      </c>
    </row>
    <row r="33" spans="1:11" ht="19.5" customHeight="1" x14ac:dyDescent="0.3">
      <c r="A33" s="10"/>
      <c r="B33" s="26" t="s">
        <v>42</v>
      </c>
      <c r="C33" s="89" t="s">
        <v>99</v>
      </c>
      <c r="D33" s="34">
        <v>45427.625</v>
      </c>
      <c r="E33" s="34">
        <v>45431</v>
      </c>
      <c r="F33" s="34">
        <v>45443</v>
      </c>
      <c r="G33" s="34">
        <f t="shared" si="3"/>
        <v>45453</v>
      </c>
      <c r="H33" s="34">
        <f t="shared" si="4"/>
        <v>45458</v>
      </c>
      <c r="I33" s="34">
        <f t="shared" si="5"/>
        <v>45456</v>
      </c>
      <c r="J33" s="31">
        <f t="shared" si="6"/>
        <v>45459</v>
      </c>
    </row>
    <row r="34" spans="1:11" ht="19.5" customHeight="1" thickBot="1" x14ac:dyDescent="0.35">
      <c r="B34" s="27" t="s">
        <v>55</v>
      </c>
      <c r="C34" s="18" t="s">
        <v>83</v>
      </c>
      <c r="D34" s="29">
        <v>45434.625</v>
      </c>
      <c r="E34" s="29">
        <v>45438</v>
      </c>
      <c r="F34" s="29">
        <v>45450</v>
      </c>
      <c r="G34" s="29">
        <f t="shared" si="3"/>
        <v>45460</v>
      </c>
      <c r="H34" s="29">
        <f t="shared" si="4"/>
        <v>45465</v>
      </c>
      <c r="I34" s="29">
        <f t="shared" si="5"/>
        <v>45463</v>
      </c>
      <c r="J34" s="32">
        <f t="shared" si="6"/>
        <v>45466</v>
      </c>
    </row>
    <row r="35" spans="1:11" ht="18.75" x14ac:dyDescent="0.3">
      <c r="B35" s="195"/>
      <c r="C35" s="210"/>
      <c r="D35" s="189"/>
      <c r="E35" s="189"/>
      <c r="F35" s="189"/>
      <c r="G35" s="25"/>
      <c r="H35" s="8"/>
      <c r="I35" s="11"/>
      <c r="J35" s="8"/>
    </row>
    <row r="36" spans="1:11" ht="18.75" x14ac:dyDescent="0.3">
      <c r="B36" s="195"/>
      <c r="C36" s="195"/>
      <c r="D36" s="222"/>
      <c r="E36" s="222"/>
      <c r="F36" s="222"/>
      <c r="G36" s="25"/>
      <c r="H36" s="8"/>
      <c r="I36" s="8"/>
      <c r="J36" s="8"/>
    </row>
    <row r="37" spans="1:11" ht="18.75" x14ac:dyDescent="0.3">
      <c r="B37" s="36"/>
      <c r="C37" s="37"/>
      <c r="D37" s="25"/>
      <c r="E37" s="25"/>
      <c r="F37" s="25"/>
      <c r="G37" s="25"/>
      <c r="H37" s="8"/>
      <c r="I37" s="8"/>
      <c r="J37" s="8"/>
    </row>
    <row r="38" spans="1:11" ht="18.75" x14ac:dyDescent="0.3">
      <c r="B38" s="36"/>
      <c r="C38" s="37"/>
      <c r="D38" s="25"/>
      <c r="E38" s="25"/>
      <c r="F38" s="25"/>
      <c r="G38" s="25"/>
      <c r="H38" s="8"/>
      <c r="I38" s="8"/>
      <c r="J38" s="8"/>
    </row>
    <row r="39" spans="1:11" ht="18.75" x14ac:dyDescent="0.3">
      <c r="B39" s="36"/>
      <c r="C39" s="37"/>
      <c r="D39" s="25"/>
      <c r="E39" s="25"/>
      <c r="F39" s="25"/>
      <c r="G39" s="25"/>
      <c r="H39" s="8"/>
      <c r="I39" s="8"/>
      <c r="J39" s="8"/>
    </row>
    <row r="40" spans="1:11" ht="18.75" x14ac:dyDescent="0.3">
      <c r="B40" s="36"/>
      <c r="C40" s="37"/>
      <c r="D40" s="25"/>
      <c r="E40" s="25"/>
      <c r="F40" s="25"/>
      <c r="G40" s="25"/>
      <c r="H40" s="8"/>
      <c r="I40" s="8"/>
      <c r="J40" s="8"/>
    </row>
    <row r="41" spans="1:11" ht="18.75" x14ac:dyDescent="0.3">
      <c r="B41" s="36"/>
      <c r="C41" s="37"/>
      <c r="D41" s="25"/>
      <c r="E41" s="25"/>
      <c r="F41" s="25"/>
      <c r="G41" s="25"/>
      <c r="H41" s="8"/>
      <c r="I41" s="8"/>
      <c r="J41" s="8"/>
    </row>
    <row r="42" spans="1:11" ht="18.75" x14ac:dyDescent="0.3">
      <c r="B42" s="36"/>
      <c r="C42" s="37"/>
      <c r="D42" s="25"/>
      <c r="E42" s="25"/>
      <c r="F42" s="25"/>
      <c r="G42" s="25"/>
      <c r="H42" s="8"/>
      <c r="I42" s="8"/>
      <c r="J42" s="8"/>
    </row>
    <row r="43" spans="1:11" ht="18.75" x14ac:dyDescent="0.3">
      <c r="B43" s="36"/>
      <c r="C43" s="37"/>
      <c r="D43" s="25"/>
      <c r="E43" s="25"/>
      <c r="F43" s="25"/>
      <c r="G43" s="25"/>
      <c r="H43" s="8"/>
      <c r="I43" s="8"/>
      <c r="J43" s="8"/>
    </row>
    <row r="44" spans="1:11" ht="18.75" x14ac:dyDescent="0.3">
      <c r="B44" s="36"/>
      <c r="C44" s="37"/>
      <c r="D44" s="25"/>
      <c r="E44" s="25"/>
      <c r="F44" s="25"/>
      <c r="G44" s="25"/>
      <c r="H44" s="8"/>
      <c r="I44" s="8"/>
      <c r="J44" s="8"/>
    </row>
    <row r="45" spans="1:11" ht="18.75" x14ac:dyDescent="0.3">
      <c r="B45" s="36"/>
      <c r="C45" s="37"/>
      <c r="D45" s="25"/>
      <c r="E45" s="25"/>
      <c r="F45" s="25"/>
      <c r="G45" s="25"/>
      <c r="H45" s="8"/>
      <c r="I45" s="8"/>
      <c r="J45" s="8"/>
    </row>
    <row r="46" spans="1:11" ht="18" customHeight="1" x14ac:dyDescent="0.3">
      <c r="B46" s="36"/>
      <c r="C46" s="37"/>
      <c r="D46" s="25"/>
      <c r="E46" s="25"/>
      <c r="F46" s="25"/>
      <c r="G46" s="30"/>
      <c r="H46" s="35"/>
      <c r="I46" s="8"/>
      <c r="J46" s="8"/>
    </row>
    <row r="47" spans="1:11" ht="25.5" customHeight="1" thickBot="1" x14ac:dyDescent="0.5">
      <c r="B47" s="174" t="s">
        <v>82</v>
      </c>
      <c r="C47" s="174"/>
      <c r="D47" s="174"/>
      <c r="E47" s="174"/>
      <c r="F47" s="174"/>
      <c r="G47" s="174"/>
      <c r="H47" s="174"/>
      <c r="I47" s="174"/>
      <c r="J47" s="8"/>
      <c r="K47" s="10"/>
    </row>
    <row r="48" spans="1:11" ht="18" customHeight="1" thickBot="1" x14ac:dyDescent="0.3">
      <c r="B48" s="175" t="s">
        <v>3</v>
      </c>
      <c r="C48" s="177" t="s">
        <v>4</v>
      </c>
      <c r="D48" s="179" t="s">
        <v>37</v>
      </c>
      <c r="E48" s="179" t="s">
        <v>44</v>
      </c>
      <c r="F48" s="179" t="s">
        <v>15</v>
      </c>
      <c r="G48" s="179" t="s">
        <v>19</v>
      </c>
      <c r="H48" s="181" t="s">
        <v>76</v>
      </c>
      <c r="I48" s="181" t="s">
        <v>77</v>
      </c>
      <c r="J48" s="8"/>
      <c r="K48" s="10"/>
    </row>
    <row r="49" spans="1:11" ht="18" customHeight="1" thickBot="1" x14ac:dyDescent="0.3">
      <c r="B49" s="176"/>
      <c r="C49" s="178"/>
      <c r="D49" s="180"/>
      <c r="E49" s="180"/>
      <c r="F49" s="180"/>
      <c r="G49" s="209"/>
      <c r="H49" s="182"/>
      <c r="I49" s="182"/>
      <c r="J49" s="8"/>
      <c r="K49" s="10"/>
    </row>
    <row r="50" spans="1:11" ht="19.5" customHeight="1" x14ac:dyDescent="0.3">
      <c r="B50" s="26" t="s">
        <v>55</v>
      </c>
      <c r="C50" s="89" t="s">
        <v>101</v>
      </c>
      <c r="D50" s="34">
        <v>45400.625</v>
      </c>
      <c r="E50" s="34">
        <v>45404</v>
      </c>
      <c r="F50" s="34">
        <v>45415</v>
      </c>
      <c r="G50" s="68">
        <f>E50+31</f>
        <v>45435</v>
      </c>
      <c r="H50" s="68">
        <f>E50+28</f>
        <v>45432</v>
      </c>
      <c r="I50" s="31">
        <f>F50+28</f>
        <v>45443</v>
      </c>
      <c r="J50" s="8"/>
      <c r="K50" s="10"/>
    </row>
    <row r="51" spans="1:11" ht="19.5" customHeight="1" x14ac:dyDescent="0.3">
      <c r="B51" s="26" t="s">
        <v>58</v>
      </c>
      <c r="C51" s="89" t="s">
        <v>102</v>
      </c>
      <c r="D51" s="34">
        <v>45407.625</v>
      </c>
      <c r="E51" s="34">
        <v>45412</v>
      </c>
      <c r="F51" s="34">
        <v>45422</v>
      </c>
      <c r="G51" s="34">
        <f>E51+31</f>
        <v>45443</v>
      </c>
      <c r="H51" s="34">
        <f t="shared" ref="H51:I54" si="7">E51+28</f>
        <v>45440</v>
      </c>
      <c r="I51" s="31">
        <f>F51+28</f>
        <v>45450</v>
      </c>
      <c r="J51" s="8"/>
      <c r="K51" s="10"/>
    </row>
    <row r="52" spans="1:11" ht="19.5" customHeight="1" x14ac:dyDescent="0.3">
      <c r="B52" s="26" t="s">
        <v>64</v>
      </c>
      <c r="C52" s="89" t="s">
        <v>90</v>
      </c>
      <c r="D52" s="34">
        <v>45413.625</v>
      </c>
      <c r="E52" s="34">
        <v>45417</v>
      </c>
      <c r="F52" s="34">
        <v>45429</v>
      </c>
      <c r="G52" s="34">
        <f t="shared" ref="G52" si="8">E52+31</f>
        <v>45448</v>
      </c>
      <c r="H52" s="34">
        <f t="shared" si="7"/>
        <v>45445</v>
      </c>
      <c r="I52" s="31">
        <f t="shared" si="7"/>
        <v>45457</v>
      </c>
      <c r="J52" s="8"/>
      <c r="K52" s="10"/>
    </row>
    <row r="53" spans="1:11" ht="19.5" customHeight="1" x14ac:dyDescent="0.3">
      <c r="B53" s="26" t="s">
        <v>42</v>
      </c>
      <c r="C53" s="89" t="s">
        <v>99</v>
      </c>
      <c r="D53" s="34">
        <v>45427.625</v>
      </c>
      <c r="E53" s="34">
        <v>45431</v>
      </c>
      <c r="F53" s="34">
        <v>45443</v>
      </c>
      <c r="G53" s="34">
        <f>E53+31</f>
        <v>45462</v>
      </c>
      <c r="H53" s="34">
        <f>E53+28</f>
        <v>45459</v>
      </c>
      <c r="I53" s="31">
        <f t="shared" si="7"/>
        <v>45471</v>
      </c>
      <c r="J53" s="8"/>
      <c r="K53" s="10"/>
    </row>
    <row r="54" spans="1:11" ht="19.5" customHeight="1" x14ac:dyDescent="0.3">
      <c r="B54" s="26" t="s">
        <v>55</v>
      </c>
      <c r="C54" s="89" t="s">
        <v>83</v>
      </c>
      <c r="D54" s="34">
        <v>45434.625</v>
      </c>
      <c r="E54" s="34">
        <v>45438</v>
      </c>
      <c r="F54" s="34">
        <v>45450</v>
      </c>
      <c r="G54" s="34">
        <f>E54+31</f>
        <v>45469</v>
      </c>
      <c r="H54" s="34">
        <f>E54+28</f>
        <v>45466</v>
      </c>
      <c r="I54" s="31">
        <f t="shared" si="7"/>
        <v>45478</v>
      </c>
      <c r="J54" s="8"/>
      <c r="K54" s="10"/>
    </row>
    <row r="55" spans="1:11" s="10" customFormat="1" ht="20.25" customHeight="1" thickBot="1" x14ac:dyDescent="0.35">
      <c r="A55" s="13"/>
      <c r="B55" s="27" t="s">
        <v>58</v>
      </c>
      <c r="C55" s="18" t="s">
        <v>117</v>
      </c>
      <c r="D55" s="29">
        <v>45441</v>
      </c>
      <c r="E55" s="29">
        <v>45445</v>
      </c>
      <c r="F55" s="29">
        <v>45457</v>
      </c>
      <c r="G55" s="29">
        <f>E55+31</f>
        <v>45476</v>
      </c>
      <c r="H55" s="29">
        <f t="shared" ref="H55" si="9">E55+45</f>
        <v>45490</v>
      </c>
      <c r="I55" s="32">
        <f>E55+28</f>
        <v>45473</v>
      </c>
      <c r="J55" s="8"/>
    </row>
    <row r="56" spans="1:11" ht="25.5" customHeight="1" thickBot="1" x14ac:dyDescent="0.5">
      <c r="B56" s="215" t="s">
        <v>20</v>
      </c>
      <c r="C56" s="215"/>
      <c r="D56" s="215"/>
      <c r="E56" s="215"/>
      <c r="F56" s="215"/>
      <c r="G56" s="215"/>
      <c r="H56" s="215"/>
      <c r="I56" s="215"/>
      <c r="J56" s="8"/>
    </row>
    <row r="57" spans="1:11" ht="18" customHeight="1" x14ac:dyDescent="0.25">
      <c r="B57" s="175" t="s">
        <v>3</v>
      </c>
      <c r="C57" s="177" t="s">
        <v>4</v>
      </c>
      <c r="D57" s="179" t="s">
        <v>37</v>
      </c>
      <c r="E57" s="179" t="s">
        <v>44</v>
      </c>
      <c r="F57" s="179" t="s">
        <v>15</v>
      </c>
      <c r="G57" s="190" t="s">
        <v>21</v>
      </c>
      <c r="H57" s="181" t="s">
        <v>22</v>
      </c>
      <c r="I57" s="181" t="s">
        <v>23</v>
      </c>
      <c r="J57" s="8"/>
    </row>
    <row r="58" spans="1:11" ht="18" customHeight="1" thickBot="1" x14ac:dyDescent="0.3">
      <c r="B58" s="176"/>
      <c r="C58" s="178"/>
      <c r="D58" s="180"/>
      <c r="E58" s="180"/>
      <c r="F58" s="180"/>
      <c r="G58" s="223"/>
      <c r="H58" s="224"/>
      <c r="I58" s="224"/>
      <c r="J58" s="8"/>
    </row>
    <row r="59" spans="1:11" ht="19.5" customHeight="1" x14ac:dyDescent="0.3">
      <c r="B59" s="26" t="s">
        <v>55</v>
      </c>
      <c r="C59" s="89" t="s">
        <v>101</v>
      </c>
      <c r="D59" s="34">
        <v>45400.625</v>
      </c>
      <c r="E59" s="34">
        <v>45404</v>
      </c>
      <c r="F59" s="34">
        <v>45415</v>
      </c>
      <c r="G59" s="68">
        <f>E59+48</f>
        <v>45452</v>
      </c>
      <c r="H59" s="68">
        <f>E59+48</f>
        <v>45452</v>
      </c>
      <c r="I59" s="69">
        <f>E59+45</f>
        <v>45449</v>
      </c>
      <c r="J59" s="8"/>
    </row>
    <row r="60" spans="1:11" ht="19.5" customHeight="1" x14ac:dyDescent="0.3">
      <c r="B60" s="26" t="s">
        <v>58</v>
      </c>
      <c r="C60" s="89" t="s">
        <v>102</v>
      </c>
      <c r="D60" s="34">
        <v>45407.625</v>
      </c>
      <c r="E60" s="34">
        <v>45412</v>
      </c>
      <c r="F60" s="34">
        <v>45422</v>
      </c>
      <c r="G60" s="34">
        <f t="shared" ref="G60:G63" si="10">E60+48</f>
        <v>45460</v>
      </c>
      <c r="H60" s="34">
        <f t="shared" ref="H60:H63" si="11">E60+48</f>
        <v>45460</v>
      </c>
      <c r="I60" s="31">
        <f t="shared" ref="I60:I63" si="12">E60+45</f>
        <v>45457</v>
      </c>
      <c r="J60" s="8"/>
    </row>
    <row r="61" spans="1:11" ht="19.5" customHeight="1" x14ac:dyDescent="0.3">
      <c r="B61" s="26" t="s">
        <v>64</v>
      </c>
      <c r="C61" s="89" t="s">
        <v>90</v>
      </c>
      <c r="D61" s="34">
        <v>45413.625</v>
      </c>
      <c r="E61" s="34">
        <v>45417</v>
      </c>
      <c r="F61" s="34">
        <v>45429</v>
      </c>
      <c r="G61" s="34">
        <f t="shared" si="10"/>
        <v>45465</v>
      </c>
      <c r="H61" s="34">
        <f t="shared" si="11"/>
        <v>45465</v>
      </c>
      <c r="I61" s="31">
        <f t="shared" si="12"/>
        <v>45462</v>
      </c>
      <c r="J61" s="8"/>
    </row>
    <row r="62" spans="1:11" ht="19.5" customHeight="1" x14ac:dyDescent="0.3">
      <c r="B62" s="26" t="s">
        <v>42</v>
      </c>
      <c r="C62" s="89" t="s">
        <v>99</v>
      </c>
      <c r="D62" s="34">
        <v>45427.625</v>
      </c>
      <c r="E62" s="34">
        <v>45431</v>
      </c>
      <c r="F62" s="34">
        <v>45443</v>
      </c>
      <c r="G62" s="34">
        <f t="shared" si="10"/>
        <v>45479</v>
      </c>
      <c r="H62" s="34">
        <f t="shared" si="11"/>
        <v>45479</v>
      </c>
      <c r="I62" s="31">
        <f t="shared" si="12"/>
        <v>45476</v>
      </c>
      <c r="J62" s="8"/>
    </row>
    <row r="63" spans="1:11" ht="19.5" customHeight="1" thickBot="1" x14ac:dyDescent="0.35">
      <c r="B63" s="26" t="s">
        <v>55</v>
      </c>
      <c r="C63" s="89" t="s">
        <v>83</v>
      </c>
      <c r="D63" s="34">
        <v>45434.625</v>
      </c>
      <c r="E63" s="34">
        <v>45438</v>
      </c>
      <c r="F63" s="34">
        <v>45450</v>
      </c>
      <c r="G63" s="34">
        <f t="shared" si="10"/>
        <v>45486</v>
      </c>
      <c r="H63" s="34">
        <f t="shared" si="11"/>
        <v>45486</v>
      </c>
      <c r="I63" s="31">
        <f t="shared" si="12"/>
        <v>45483</v>
      </c>
      <c r="J63" s="8"/>
    </row>
    <row r="64" spans="1:11" ht="24.75" customHeight="1" thickBot="1" x14ac:dyDescent="0.5">
      <c r="B64" s="188" t="s">
        <v>24</v>
      </c>
      <c r="C64" s="188"/>
      <c r="D64" s="188"/>
      <c r="E64" s="188"/>
      <c r="F64" s="188"/>
      <c r="G64" s="188"/>
      <c r="H64" s="188"/>
      <c r="I64" s="188"/>
      <c r="J64" s="8"/>
    </row>
    <row r="65" spans="2:10" ht="20.25" customHeight="1" x14ac:dyDescent="0.25">
      <c r="B65" s="175" t="s">
        <v>3</v>
      </c>
      <c r="C65" s="177" t="s">
        <v>4</v>
      </c>
      <c r="D65" s="179" t="s">
        <v>37</v>
      </c>
      <c r="E65" s="179" t="s">
        <v>44</v>
      </c>
      <c r="F65" s="179" t="s">
        <v>15</v>
      </c>
      <c r="G65" s="181" t="s">
        <v>25</v>
      </c>
      <c r="H65" s="181" t="s">
        <v>26</v>
      </c>
      <c r="I65" s="184" t="s">
        <v>78</v>
      </c>
      <c r="J65" s="8"/>
    </row>
    <row r="66" spans="2:10" ht="20.25" customHeight="1" thickBot="1" x14ac:dyDescent="0.3">
      <c r="B66" s="176"/>
      <c r="C66" s="178"/>
      <c r="D66" s="180"/>
      <c r="E66" s="180"/>
      <c r="F66" s="180"/>
      <c r="G66" s="182"/>
      <c r="H66" s="182"/>
      <c r="I66" s="185"/>
      <c r="J66" s="8"/>
    </row>
    <row r="67" spans="2:10" ht="19.5" customHeight="1" x14ac:dyDescent="0.3">
      <c r="B67" s="26" t="s">
        <v>55</v>
      </c>
      <c r="C67" s="89" t="s">
        <v>101</v>
      </c>
      <c r="D67" s="34">
        <v>45400.625</v>
      </c>
      <c r="E67" s="34">
        <v>45404</v>
      </c>
      <c r="F67" s="34">
        <v>45415</v>
      </c>
      <c r="G67" s="68">
        <f>E67+42</f>
        <v>45446</v>
      </c>
      <c r="H67" s="68">
        <f>E67+51</f>
        <v>45455</v>
      </c>
      <c r="I67" s="31">
        <f>E67+51</f>
        <v>45455</v>
      </c>
      <c r="J67" s="8"/>
    </row>
    <row r="68" spans="2:10" ht="20.25" customHeight="1" x14ac:dyDescent="0.3">
      <c r="B68" s="26" t="s">
        <v>58</v>
      </c>
      <c r="C68" s="89" t="s">
        <v>102</v>
      </c>
      <c r="D68" s="34">
        <v>45407.625</v>
      </c>
      <c r="E68" s="34">
        <v>45412</v>
      </c>
      <c r="F68" s="34">
        <v>45422</v>
      </c>
      <c r="G68" s="34">
        <f t="shared" ref="G68:G70" si="13">E68+42</f>
        <v>45454</v>
      </c>
      <c r="H68" s="34">
        <f t="shared" ref="H68:H70" si="14">E68+51</f>
        <v>45463</v>
      </c>
      <c r="I68" s="31">
        <f>E68+51</f>
        <v>45463</v>
      </c>
      <c r="J68" s="8"/>
    </row>
    <row r="69" spans="2:10" ht="20.25" customHeight="1" x14ac:dyDescent="0.3">
      <c r="B69" s="26" t="s">
        <v>64</v>
      </c>
      <c r="C69" s="89" t="s">
        <v>90</v>
      </c>
      <c r="D69" s="34">
        <v>45413.625</v>
      </c>
      <c r="E69" s="34">
        <v>45417</v>
      </c>
      <c r="F69" s="34">
        <v>45429</v>
      </c>
      <c r="G69" s="34">
        <f t="shared" si="13"/>
        <v>45459</v>
      </c>
      <c r="H69" s="34">
        <f t="shared" si="14"/>
        <v>45468</v>
      </c>
      <c r="I69" s="31">
        <f>E69+51</f>
        <v>45468</v>
      </c>
      <c r="J69" s="8"/>
    </row>
    <row r="70" spans="2:10" ht="20.25" customHeight="1" thickBot="1" x14ac:dyDescent="0.35">
      <c r="B70" s="27" t="s">
        <v>42</v>
      </c>
      <c r="C70" s="18" t="s">
        <v>99</v>
      </c>
      <c r="D70" s="29">
        <v>45427.625</v>
      </c>
      <c r="E70" s="29">
        <v>45431</v>
      </c>
      <c r="F70" s="29">
        <v>45443</v>
      </c>
      <c r="G70" s="29">
        <f t="shared" si="13"/>
        <v>45473</v>
      </c>
      <c r="H70" s="29">
        <f t="shared" si="14"/>
        <v>45482</v>
      </c>
      <c r="I70" s="32">
        <f>E70+51</f>
        <v>45482</v>
      </c>
      <c r="J70" s="8"/>
    </row>
    <row r="71" spans="2:10" ht="20.25" customHeight="1" x14ac:dyDescent="0.3">
      <c r="B71" s="41"/>
      <c r="C71" s="42"/>
      <c r="D71" s="47"/>
      <c r="E71" s="44"/>
      <c r="F71" s="44"/>
      <c r="G71" s="44"/>
      <c r="H71" s="44"/>
      <c r="I71" s="44"/>
      <c r="J71" s="8"/>
    </row>
    <row r="72" spans="2:10" ht="20.25" customHeight="1" x14ac:dyDescent="0.3">
      <c r="B72" s="41"/>
      <c r="C72" s="42"/>
      <c r="D72" s="47"/>
      <c r="E72" s="44"/>
      <c r="F72" s="44"/>
      <c r="G72" s="44"/>
      <c r="H72" s="44"/>
      <c r="I72" s="44"/>
      <c r="J72" s="8"/>
    </row>
    <row r="73" spans="2:10" ht="20.25" customHeight="1" x14ac:dyDescent="0.3">
      <c r="B73" s="41"/>
      <c r="C73" s="42"/>
      <c r="D73" s="47"/>
      <c r="E73" s="44"/>
      <c r="F73" s="44"/>
      <c r="G73" s="44"/>
      <c r="H73" s="44"/>
      <c r="I73" s="44"/>
      <c r="J73" s="8"/>
    </row>
    <row r="74" spans="2:10" ht="20.25" customHeight="1" x14ac:dyDescent="0.3">
      <c r="B74" s="41"/>
      <c r="C74" s="42"/>
      <c r="D74" s="47"/>
      <c r="E74" s="44"/>
      <c r="F74" s="44"/>
      <c r="G74" s="44"/>
      <c r="H74" s="44"/>
      <c r="I74" s="44"/>
      <c r="J74" s="8"/>
    </row>
    <row r="75" spans="2:10" ht="20.25" customHeight="1" x14ac:dyDescent="0.3">
      <c r="B75" s="41"/>
      <c r="C75" s="42"/>
      <c r="D75" s="47"/>
      <c r="E75" s="44"/>
      <c r="F75" s="44"/>
      <c r="G75" s="44"/>
      <c r="H75" s="44"/>
      <c r="I75" s="44"/>
      <c r="J75" s="8"/>
    </row>
    <row r="76" spans="2:10" ht="20.25" customHeight="1" x14ac:dyDescent="0.3">
      <c r="B76" s="41"/>
      <c r="C76" s="42"/>
      <c r="D76" s="47"/>
      <c r="E76" s="44"/>
      <c r="F76" s="44"/>
      <c r="G76" s="44"/>
      <c r="H76" s="44"/>
      <c r="I76" s="44"/>
      <c r="J76" s="8"/>
    </row>
    <row r="77" spans="2:10" ht="20.25" customHeight="1" x14ac:dyDescent="0.3">
      <c r="B77" s="41"/>
      <c r="C77" s="42"/>
      <c r="D77" s="47"/>
      <c r="E77" s="44"/>
      <c r="F77" s="44"/>
      <c r="G77" s="44"/>
      <c r="H77" s="44"/>
      <c r="I77" s="44"/>
      <c r="J77" s="8"/>
    </row>
    <row r="78" spans="2:10" ht="20.25" customHeight="1" x14ac:dyDescent="0.3">
      <c r="B78" s="41"/>
      <c r="C78" s="42"/>
      <c r="D78" s="47"/>
      <c r="E78" s="44"/>
      <c r="F78" s="44"/>
      <c r="G78" s="44"/>
      <c r="H78" s="44"/>
      <c r="I78" s="44"/>
      <c r="J78" s="8"/>
    </row>
    <row r="79" spans="2:10" ht="20.25" customHeight="1" x14ac:dyDescent="0.3">
      <c r="B79" s="41"/>
      <c r="C79" s="42"/>
      <c r="D79" s="47"/>
      <c r="E79" s="44"/>
      <c r="F79" s="44"/>
      <c r="G79" s="44"/>
      <c r="H79" s="44"/>
      <c r="I79" s="44"/>
      <c r="J79" s="8"/>
    </row>
    <row r="80" spans="2:10" ht="20.25" customHeight="1" x14ac:dyDescent="0.3">
      <c r="B80" s="41"/>
      <c r="C80" s="42"/>
      <c r="D80" s="47"/>
      <c r="E80" s="44"/>
      <c r="F80" s="44"/>
      <c r="G80" s="44"/>
      <c r="H80" s="44"/>
      <c r="I80" s="44"/>
      <c r="J80" s="8"/>
    </row>
    <row r="81" spans="2:10" ht="20.25" customHeight="1" x14ac:dyDescent="0.3">
      <c r="B81" s="41"/>
      <c r="C81" s="42"/>
      <c r="D81" s="47"/>
      <c r="E81" s="44"/>
      <c r="F81" s="44"/>
      <c r="G81" s="44"/>
      <c r="H81" s="44"/>
      <c r="I81" s="44"/>
      <c r="J81" s="8"/>
    </row>
    <row r="82" spans="2:10" ht="12.75" customHeight="1" x14ac:dyDescent="0.2">
      <c r="B82" s="38"/>
      <c r="C82" s="39"/>
      <c r="D82" s="40"/>
      <c r="E82" s="40"/>
      <c r="F82" s="30"/>
      <c r="G82" s="30"/>
      <c r="H82" s="35"/>
      <c r="I82" s="8"/>
      <c r="J82" s="8"/>
    </row>
    <row r="83" spans="2:10" ht="24.75" customHeight="1" thickBot="1" x14ac:dyDescent="0.5">
      <c r="B83" s="215" t="s">
        <v>27</v>
      </c>
      <c r="C83" s="215"/>
      <c r="D83" s="215"/>
      <c r="E83" s="215"/>
      <c r="F83" s="215"/>
      <c r="G83" s="215"/>
      <c r="H83" s="215"/>
      <c r="I83" s="11"/>
      <c r="J83" s="11"/>
    </row>
    <row r="84" spans="2:10" ht="12.75" customHeight="1" x14ac:dyDescent="0.25">
      <c r="B84" s="175" t="s">
        <v>3</v>
      </c>
      <c r="C84" s="177" t="s">
        <v>4</v>
      </c>
      <c r="D84" s="179" t="s">
        <v>37</v>
      </c>
      <c r="E84" s="179" t="s">
        <v>44</v>
      </c>
      <c r="F84" s="181" t="s">
        <v>28</v>
      </c>
      <c r="G84" s="189"/>
      <c r="H84" s="189"/>
      <c r="I84" s="8"/>
      <c r="J84" s="8"/>
    </row>
    <row r="85" spans="2:10" ht="25.5" customHeight="1" thickBot="1" x14ac:dyDescent="0.3">
      <c r="B85" s="176"/>
      <c r="C85" s="178"/>
      <c r="D85" s="180"/>
      <c r="E85" s="180"/>
      <c r="F85" s="182"/>
      <c r="G85" s="222"/>
      <c r="H85" s="222"/>
      <c r="I85" s="8"/>
      <c r="J85" s="8"/>
    </row>
    <row r="86" spans="2:10" ht="20.25" customHeight="1" x14ac:dyDescent="0.3">
      <c r="B86" s="104" t="s">
        <v>122</v>
      </c>
      <c r="C86" s="148" t="s">
        <v>123</v>
      </c>
      <c r="D86" s="68">
        <f>E86-6</f>
        <v>45405</v>
      </c>
      <c r="E86" s="68">
        <v>45411</v>
      </c>
      <c r="F86" s="69">
        <v>45423</v>
      </c>
      <c r="G86" s="30"/>
      <c r="H86" s="35"/>
      <c r="I86" s="8"/>
      <c r="J86" s="8"/>
    </row>
    <row r="87" spans="2:10" ht="20.25" customHeight="1" thickBot="1" x14ac:dyDescent="0.35">
      <c r="B87" s="27" t="s">
        <v>66</v>
      </c>
      <c r="C87" s="65" t="s">
        <v>123</v>
      </c>
      <c r="D87" s="29">
        <v>45405</v>
      </c>
      <c r="E87" s="29">
        <v>45417</v>
      </c>
      <c r="F87" s="32">
        <v>45430</v>
      </c>
      <c r="G87" s="30"/>
      <c r="H87" s="35"/>
      <c r="I87" s="8"/>
      <c r="J87" s="8"/>
    </row>
    <row r="88" spans="2:10" ht="18" customHeight="1" x14ac:dyDescent="0.2">
      <c r="B88" s="38"/>
      <c r="C88" s="39"/>
      <c r="D88" s="40"/>
      <c r="E88" s="40"/>
      <c r="F88" s="30"/>
      <c r="G88" s="30"/>
      <c r="H88" s="35"/>
      <c r="I88" s="8"/>
      <c r="J88" s="8"/>
    </row>
    <row r="89" spans="2:10" ht="18" customHeight="1" x14ac:dyDescent="0.2">
      <c r="B89" s="38"/>
      <c r="C89" s="39"/>
      <c r="D89" s="40"/>
      <c r="E89" s="40"/>
      <c r="F89" s="30"/>
      <c r="G89" s="30"/>
      <c r="H89" s="35"/>
      <c r="I89" s="8"/>
      <c r="J89" s="8"/>
    </row>
    <row r="90" spans="2:10" ht="18" customHeight="1" x14ac:dyDescent="0.2">
      <c r="B90" s="38"/>
      <c r="C90" s="39"/>
      <c r="D90" s="40"/>
      <c r="E90" s="40"/>
      <c r="F90" s="30"/>
      <c r="G90" s="30"/>
      <c r="H90" s="35"/>
      <c r="I90" s="8"/>
      <c r="J90" s="8"/>
    </row>
    <row r="91" spans="2:10" ht="18" customHeight="1" x14ac:dyDescent="0.2">
      <c r="B91" s="38"/>
      <c r="C91" s="39"/>
      <c r="D91" s="40"/>
      <c r="E91" s="40"/>
      <c r="F91" s="30"/>
      <c r="G91" s="30"/>
      <c r="H91" s="45"/>
      <c r="I91" s="45"/>
      <c r="J91" s="45"/>
    </row>
    <row r="92" spans="2:10" ht="18" customHeight="1" x14ac:dyDescent="0.2">
      <c r="B92" s="38"/>
      <c r="C92" s="39"/>
      <c r="D92" s="40"/>
      <c r="E92" s="40"/>
      <c r="F92" s="30"/>
      <c r="G92" s="30"/>
      <c r="H92" s="45"/>
      <c r="I92" s="45"/>
      <c r="J92" s="45"/>
    </row>
    <row r="93" spans="2:10" ht="18" customHeight="1" x14ac:dyDescent="0.2">
      <c r="B93" s="38"/>
      <c r="C93" s="48"/>
      <c r="D93" s="40"/>
      <c r="E93" s="40"/>
      <c r="F93" s="30"/>
      <c r="G93" s="30"/>
      <c r="H93" s="45"/>
      <c r="I93" s="45"/>
      <c r="J93" s="45"/>
    </row>
    <row r="94" spans="2:10" ht="18" customHeight="1" x14ac:dyDescent="0.2">
      <c r="B94" s="38"/>
      <c r="C94" s="48"/>
      <c r="D94" s="40"/>
      <c r="E94" s="40"/>
      <c r="F94" s="30"/>
      <c r="G94" s="30"/>
      <c r="H94" s="45"/>
      <c r="I94" s="45"/>
      <c r="J94" s="45"/>
    </row>
    <row r="95" spans="2:10" ht="18" customHeight="1" x14ac:dyDescent="0.25">
      <c r="B95" s="48"/>
      <c r="C95" s="48"/>
      <c r="D95" s="8"/>
      <c r="E95" s="8"/>
      <c r="F95" s="8"/>
      <c r="G95" s="8"/>
      <c r="H95" s="8"/>
      <c r="I95" s="8"/>
      <c r="J95" s="8"/>
    </row>
    <row r="96" spans="2:10" ht="18" customHeight="1" x14ac:dyDescent="0.25">
      <c r="B96" s="48"/>
      <c r="C96" s="48"/>
      <c r="D96" s="8"/>
      <c r="E96" s="8"/>
      <c r="F96" s="8"/>
      <c r="G96" s="8"/>
      <c r="H96" s="8"/>
      <c r="I96" s="8"/>
      <c r="J96" s="8"/>
    </row>
    <row r="97" spans="2:11" ht="18" customHeight="1" x14ac:dyDescent="0.25">
      <c r="B97" s="6"/>
      <c r="C97" s="6"/>
      <c r="D97" s="7"/>
      <c r="E97" s="7"/>
      <c r="F97" s="7"/>
      <c r="G97" s="7"/>
      <c r="H97" s="7"/>
      <c r="I97" s="46"/>
    </row>
    <row r="98" spans="2:11" ht="18" customHeight="1" x14ac:dyDescent="0.25">
      <c r="B98" s="6"/>
      <c r="C98" s="6"/>
      <c r="D98" s="7"/>
      <c r="E98" s="7"/>
      <c r="F98" s="7"/>
      <c r="G98" s="7"/>
      <c r="H98" s="7"/>
      <c r="I98" s="7"/>
      <c r="J98" s="46"/>
    </row>
    <row r="99" spans="2:11" ht="18" customHeight="1" x14ac:dyDescent="0.25">
      <c r="B99" s="6"/>
      <c r="C99" s="6"/>
      <c r="D99" s="7"/>
      <c r="E99" s="7"/>
      <c r="F99" s="7"/>
      <c r="G99" s="7"/>
      <c r="H99" s="7"/>
      <c r="I99" s="46"/>
    </row>
    <row r="100" spans="2:11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11" ht="18" customHeight="1" x14ac:dyDescent="0.25">
      <c r="B101" s="6"/>
      <c r="C101" s="6"/>
      <c r="D101" s="7"/>
      <c r="E101" s="7"/>
      <c r="F101" s="7"/>
      <c r="G101" s="7"/>
      <c r="H101" s="7"/>
      <c r="I101" s="7"/>
    </row>
    <row r="102" spans="2:11" ht="18" customHeight="1" x14ac:dyDescent="0.25">
      <c r="B102" s="6"/>
      <c r="C102" s="6"/>
      <c r="D102" s="7"/>
      <c r="E102" s="7"/>
      <c r="F102" s="7"/>
      <c r="G102" s="7"/>
      <c r="H102" s="7"/>
      <c r="I102" s="7"/>
    </row>
    <row r="103" spans="2:11" ht="18" customHeight="1" x14ac:dyDescent="0.25">
      <c r="B103" s="6"/>
      <c r="C103" s="6"/>
      <c r="D103" s="7"/>
      <c r="E103" s="49"/>
      <c r="F103" s="49"/>
      <c r="G103" s="49"/>
      <c r="H103" s="49"/>
      <c r="I103" s="7"/>
    </row>
    <row r="104" spans="2:11" ht="18" customHeight="1" x14ac:dyDescent="0.25">
      <c r="B104" s="6"/>
      <c r="C104" s="6"/>
      <c r="D104" s="7"/>
      <c r="E104" s="7"/>
      <c r="F104" s="7"/>
      <c r="G104" s="7"/>
      <c r="H104" s="7"/>
      <c r="I104" s="7"/>
      <c r="K104" s="5"/>
    </row>
    <row r="105" spans="2:11" ht="18" customHeight="1" x14ac:dyDescent="0.25">
      <c r="B105" s="6"/>
      <c r="C105" s="6"/>
      <c r="D105" s="7"/>
      <c r="E105" s="171"/>
      <c r="F105" s="171"/>
      <c r="G105" s="171"/>
      <c r="H105" s="171"/>
      <c r="I105" s="7"/>
    </row>
    <row r="106" spans="2:11" ht="18" customHeight="1" x14ac:dyDescent="0.25">
      <c r="B106" s="6"/>
      <c r="C106" s="6"/>
      <c r="D106" s="7"/>
      <c r="E106" s="7"/>
      <c r="F106" s="7"/>
      <c r="G106" s="7"/>
      <c r="H106" s="7"/>
      <c r="I106" s="7"/>
    </row>
    <row r="107" spans="2:11" ht="18" customHeight="1" x14ac:dyDescent="0.25">
      <c r="B107" s="6"/>
      <c r="C107" s="6"/>
      <c r="D107" s="7"/>
      <c r="E107" s="7"/>
      <c r="F107" s="7"/>
      <c r="G107" s="7"/>
      <c r="H107" s="7"/>
      <c r="I107" s="7"/>
    </row>
    <row r="108" spans="2:11" ht="18" customHeight="1" x14ac:dyDescent="0.25">
      <c r="B108" s="6"/>
      <c r="C108" s="6"/>
      <c r="D108" s="7"/>
      <c r="E108" s="7"/>
      <c r="F108" s="7"/>
      <c r="G108" s="7"/>
      <c r="H108" s="7"/>
      <c r="I108" s="7"/>
    </row>
    <row r="109" spans="2:11" ht="18" customHeight="1" x14ac:dyDescent="0.25">
      <c r="B109" s="6"/>
      <c r="C109" s="6"/>
      <c r="D109" s="7"/>
      <c r="E109" s="7"/>
      <c r="F109" s="7"/>
      <c r="G109" s="7"/>
      <c r="H109" s="7"/>
      <c r="I109" s="7"/>
    </row>
    <row r="110" spans="2:11" ht="18" customHeight="1" x14ac:dyDescent="0.25">
      <c r="B110" s="6"/>
      <c r="C110" s="6"/>
      <c r="D110" s="7"/>
      <c r="E110" s="7"/>
      <c r="F110" s="7"/>
      <c r="G110" s="7"/>
      <c r="H110" s="7"/>
      <c r="I110" s="7"/>
    </row>
    <row r="111" spans="2:11" ht="18" customHeight="1" x14ac:dyDescent="0.25">
      <c r="B111" s="6"/>
      <c r="C111" s="6"/>
      <c r="D111" s="7"/>
      <c r="E111" s="7"/>
      <c r="F111" s="7"/>
      <c r="G111" s="7"/>
      <c r="H111" s="7"/>
      <c r="I111" s="7"/>
    </row>
    <row r="112" spans="2:11" ht="18" customHeight="1" x14ac:dyDescent="0.25">
      <c r="B112" s="6"/>
      <c r="C112" s="6"/>
      <c r="D112" s="7"/>
      <c r="E112" s="7"/>
      <c r="F112" s="7"/>
      <c r="G112" s="7"/>
      <c r="H112" s="7"/>
      <c r="I112" s="7"/>
    </row>
    <row r="113" spans="2:10" ht="18" customHeight="1" x14ac:dyDescent="0.25">
      <c r="B113" s="6"/>
      <c r="C113" s="6"/>
      <c r="D113" s="7"/>
      <c r="E113" s="7"/>
      <c r="F113" s="7"/>
      <c r="G113" s="7"/>
      <c r="H113" s="7"/>
      <c r="I113" s="7"/>
    </row>
    <row r="114" spans="2:10" ht="18" customHeight="1" x14ac:dyDescent="0.25">
      <c r="B114" s="6"/>
      <c r="C114" s="6"/>
      <c r="D114" s="7"/>
      <c r="E114" s="7"/>
      <c r="F114" s="7"/>
      <c r="G114" s="7"/>
      <c r="H114" s="7"/>
      <c r="I114" s="7"/>
    </row>
    <row r="115" spans="2:10" ht="18" customHeight="1" x14ac:dyDescent="0.25">
      <c r="B115" s="53" t="s">
        <v>57</v>
      </c>
      <c r="C115" s="6"/>
      <c r="D115" s="7"/>
      <c r="E115" s="7"/>
      <c r="F115" s="7"/>
      <c r="G115" s="7"/>
      <c r="H115" s="7"/>
      <c r="I115" s="7"/>
    </row>
    <row r="116" spans="2:10" ht="18" customHeight="1" x14ac:dyDescent="0.25">
      <c r="B116" s="53" t="s">
        <v>31</v>
      </c>
      <c r="C116" s="54"/>
      <c r="D116" s="55"/>
      <c r="E116" s="55"/>
      <c r="F116" s="55"/>
      <c r="G116" s="55"/>
      <c r="H116" s="55"/>
      <c r="I116" s="55"/>
      <c r="J116" s="55"/>
    </row>
    <row r="117" spans="2:10" ht="18" customHeight="1" x14ac:dyDescent="0.25">
      <c r="B117" s="53" t="s">
        <v>32</v>
      </c>
      <c r="C117" s="54"/>
      <c r="D117" s="55"/>
      <c r="E117" s="55"/>
      <c r="F117" s="55"/>
      <c r="G117" s="55"/>
      <c r="H117" s="55"/>
      <c r="I117" s="55"/>
      <c r="J117" s="55"/>
    </row>
    <row r="118" spans="2:10" ht="18" customHeight="1" x14ac:dyDescent="0.25">
      <c r="B118" s="53" t="s">
        <v>33</v>
      </c>
      <c r="C118" s="54"/>
      <c r="D118" s="55"/>
      <c r="E118" s="55"/>
      <c r="F118" s="55"/>
      <c r="G118" s="55"/>
      <c r="H118" s="55"/>
      <c r="I118" s="55"/>
      <c r="J118" s="55"/>
    </row>
    <row r="119" spans="2:10" ht="18" customHeight="1" x14ac:dyDescent="0.25">
      <c r="B119" s="53" t="s">
        <v>34</v>
      </c>
      <c r="C119" s="54"/>
      <c r="D119" s="55"/>
      <c r="E119" s="55"/>
      <c r="F119" s="55"/>
      <c r="G119" s="55"/>
      <c r="H119" s="55"/>
      <c r="I119" s="55"/>
      <c r="J119" s="55"/>
    </row>
    <row r="120" spans="2:10" ht="18" customHeight="1" x14ac:dyDescent="0.25">
      <c r="B120" s="53" t="s">
        <v>35</v>
      </c>
      <c r="C120" s="54"/>
      <c r="D120" s="55"/>
      <c r="E120" s="55"/>
      <c r="F120" s="55"/>
      <c r="G120" s="55"/>
      <c r="H120" s="55"/>
      <c r="I120" s="55"/>
      <c r="J120" s="55"/>
    </row>
    <row r="121" spans="2:10" ht="18" customHeight="1" x14ac:dyDescent="0.25">
      <c r="B121" s="50"/>
      <c r="C121" s="51"/>
      <c r="D121" s="52"/>
      <c r="E121" s="52"/>
      <c r="F121" s="52"/>
      <c r="G121" s="52"/>
      <c r="H121" s="7"/>
      <c r="I121" s="7"/>
    </row>
    <row r="122" spans="2:10" ht="18" customHeight="1" x14ac:dyDescent="0.25">
      <c r="B122" s="50"/>
      <c r="C122" s="51"/>
      <c r="D122" s="52"/>
      <c r="E122" s="52"/>
      <c r="F122" s="52"/>
      <c r="G122" s="52"/>
      <c r="H122" s="7"/>
      <c r="I122" s="7"/>
    </row>
    <row r="123" spans="2:10" ht="18" customHeight="1" x14ac:dyDescent="0.25">
      <c r="B123" s="50"/>
      <c r="C123" s="51"/>
      <c r="D123" s="52"/>
      <c r="E123" s="52"/>
      <c r="F123" s="52"/>
      <c r="G123" s="52"/>
      <c r="H123" s="7"/>
      <c r="I123" s="7"/>
    </row>
    <row r="124" spans="2:10" ht="18" customHeight="1" x14ac:dyDescent="0.25">
      <c r="B124" s="50"/>
      <c r="C124" s="51"/>
      <c r="D124" s="52"/>
      <c r="E124" s="52"/>
      <c r="F124" s="52"/>
      <c r="G124" s="52"/>
      <c r="H124" s="7"/>
      <c r="I124" s="7"/>
    </row>
    <row r="125" spans="2:10" ht="18" customHeight="1" x14ac:dyDescent="0.25">
      <c r="B125" s="6"/>
      <c r="C125" s="6"/>
      <c r="D125" s="7"/>
      <c r="E125" s="7"/>
      <c r="F125" s="7"/>
      <c r="G125" s="7"/>
      <c r="H125" s="7"/>
      <c r="I125" s="7"/>
    </row>
    <row r="126" spans="2:10" ht="18" customHeight="1" x14ac:dyDescent="0.25">
      <c r="B126" s="6"/>
      <c r="C126" s="6"/>
      <c r="D126" s="7"/>
      <c r="E126" s="7"/>
      <c r="F126" s="7"/>
      <c r="G126" s="7"/>
      <c r="H126" s="7"/>
      <c r="I126" s="7"/>
    </row>
    <row r="127" spans="2:10" ht="18" customHeight="1" x14ac:dyDescent="0.25">
      <c r="B127" s="6"/>
      <c r="C127" s="6"/>
      <c r="D127" s="7"/>
      <c r="E127" s="7"/>
      <c r="F127" s="7"/>
      <c r="G127" s="7"/>
      <c r="H127" s="7"/>
      <c r="I127" s="7"/>
    </row>
    <row r="128" spans="2:10" ht="18" customHeight="1" x14ac:dyDescent="0.25">
      <c r="B128" s="6"/>
      <c r="C128" s="6"/>
      <c r="D128" s="7"/>
      <c r="E128" s="7"/>
      <c r="F128" s="7"/>
      <c r="G128" s="7"/>
      <c r="H128" s="7"/>
      <c r="I128" s="7"/>
    </row>
    <row r="129" spans="2:9" ht="18" customHeight="1" x14ac:dyDescent="0.25">
      <c r="B129" s="6"/>
      <c r="C129" s="6"/>
      <c r="D129" s="7"/>
      <c r="E129" s="7"/>
      <c r="F129" s="7"/>
      <c r="G129" s="7"/>
      <c r="H129" s="7"/>
      <c r="I129" s="7"/>
    </row>
    <row r="130" spans="2:9" ht="18" customHeight="1" x14ac:dyDescent="0.25">
      <c r="B130" s="6"/>
      <c r="C130" s="6"/>
      <c r="D130" s="7"/>
      <c r="E130" s="7"/>
      <c r="F130" s="7"/>
      <c r="G130" s="7"/>
      <c r="H130" s="7"/>
      <c r="I130" s="7"/>
    </row>
    <row r="131" spans="2:9" ht="18" customHeight="1" x14ac:dyDescent="0.25">
      <c r="B131" s="6"/>
      <c r="C131" s="6"/>
      <c r="D131" s="7"/>
      <c r="E131" s="7"/>
      <c r="F131" s="7"/>
      <c r="G131" s="7"/>
      <c r="H131" s="7"/>
      <c r="I131" s="7"/>
    </row>
    <row r="132" spans="2:9" ht="18" customHeight="1" x14ac:dyDescent="0.25">
      <c r="B132" s="6"/>
      <c r="C132" s="6"/>
      <c r="D132" s="7"/>
      <c r="E132" s="7"/>
      <c r="F132" s="7"/>
      <c r="G132" s="7"/>
      <c r="H132" s="7"/>
      <c r="I132" s="7"/>
    </row>
    <row r="133" spans="2:9" ht="18" customHeight="1" x14ac:dyDescent="0.25">
      <c r="B133" s="6"/>
      <c r="C133" s="6"/>
      <c r="D133" s="7"/>
      <c r="E133" s="7"/>
      <c r="F133" s="7"/>
      <c r="G133" s="7"/>
      <c r="H133" s="7"/>
      <c r="I133" s="7"/>
    </row>
    <row r="134" spans="2:9" ht="18" customHeight="1" x14ac:dyDescent="0.25">
      <c r="B134" s="6"/>
      <c r="C134" s="6"/>
      <c r="D134" s="7"/>
      <c r="E134" s="7"/>
      <c r="F134" s="7"/>
      <c r="G134" s="7"/>
      <c r="H134" s="7"/>
      <c r="I134" s="7"/>
    </row>
    <row r="135" spans="2:9" ht="18" customHeight="1" x14ac:dyDescent="0.25">
      <c r="B135" s="6"/>
      <c r="C135" s="6"/>
      <c r="D135" s="7"/>
      <c r="E135" s="7"/>
      <c r="F135" s="7"/>
      <c r="G135" s="7"/>
      <c r="H135" s="7"/>
      <c r="I135" s="7"/>
    </row>
    <row r="136" spans="2:9" ht="18" customHeight="1" x14ac:dyDescent="0.25">
      <c r="B136" s="6"/>
      <c r="C136" s="6"/>
      <c r="D136" s="7"/>
      <c r="E136" s="7"/>
      <c r="F136" s="7"/>
      <c r="G136" s="7"/>
      <c r="H136" s="7"/>
      <c r="I136" s="7"/>
    </row>
    <row r="137" spans="2:9" ht="18" customHeight="1" x14ac:dyDescent="0.25">
      <c r="B137" s="6"/>
      <c r="C137" s="6"/>
      <c r="D137" s="7"/>
      <c r="E137" s="7"/>
      <c r="F137" s="7"/>
      <c r="G137" s="7"/>
      <c r="H137" s="7"/>
      <c r="I137" s="7"/>
    </row>
    <row r="138" spans="2:9" ht="18" customHeight="1" x14ac:dyDescent="0.25">
      <c r="B138" s="6"/>
      <c r="C138" s="6"/>
      <c r="D138" s="7"/>
      <c r="E138" s="7"/>
      <c r="F138" s="7"/>
      <c r="G138" s="7"/>
      <c r="H138" s="7"/>
      <c r="I138" s="7"/>
    </row>
    <row r="139" spans="2:9" ht="12.75" customHeight="1" x14ac:dyDescent="0.25"/>
    <row r="140" spans="2:9" ht="12.75" customHeight="1" x14ac:dyDescent="0.25"/>
    <row r="149" ht="12.75" customHeight="1" x14ac:dyDescent="0.25"/>
    <row r="151" ht="12.75" customHeight="1" x14ac:dyDescent="0.25"/>
    <row r="157" ht="12.75" customHeight="1" x14ac:dyDescent="0.25"/>
    <row r="160" ht="12.75" customHeight="1" x14ac:dyDescent="0.25"/>
    <row r="165" ht="12.75" customHeight="1" x14ac:dyDescent="0.25"/>
    <row r="168" ht="12.75" customHeight="1" x14ac:dyDescent="0.25"/>
    <row r="174" ht="12.75" customHeight="1" x14ac:dyDescent="0.25"/>
  </sheetData>
  <mergeCells count="70">
    <mergeCell ref="J27:J28"/>
    <mergeCell ref="E105:H105"/>
    <mergeCell ref="B83:H83"/>
    <mergeCell ref="B84:B85"/>
    <mergeCell ref="C84:C85"/>
    <mergeCell ref="D84:D85"/>
    <mergeCell ref="E84:E85"/>
    <mergeCell ref="F84:F85"/>
    <mergeCell ref="G84:G85"/>
    <mergeCell ref="H84:H85"/>
    <mergeCell ref="I57:I58"/>
    <mergeCell ref="B64:I64"/>
    <mergeCell ref="B65:B66"/>
    <mergeCell ref="C65:C66"/>
    <mergeCell ref="D65:D66"/>
    <mergeCell ref="E65:E66"/>
    <mergeCell ref="F65:F66"/>
    <mergeCell ref="G65:G66"/>
    <mergeCell ref="H65:H66"/>
    <mergeCell ref="I65:I66"/>
    <mergeCell ref="H48:H49"/>
    <mergeCell ref="I48:I49"/>
    <mergeCell ref="B56:I56"/>
    <mergeCell ref="B57:B58"/>
    <mergeCell ref="C57:C58"/>
    <mergeCell ref="D57:D58"/>
    <mergeCell ref="E57:E58"/>
    <mergeCell ref="F57:F58"/>
    <mergeCell ref="G57:G58"/>
    <mergeCell ref="H57:H58"/>
    <mergeCell ref="B48:B49"/>
    <mergeCell ref="C48:C49"/>
    <mergeCell ref="I27:I28"/>
    <mergeCell ref="D48:D49"/>
    <mergeCell ref="E48:E49"/>
    <mergeCell ref="F48:F49"/>
    <mergeCell ref="G48:G49"/>
    <mergeCell ref="B47:I47"/>
    <mergeCell ref="D20:D21"/>
    <mergeCell ref="E20:E21"/>
    <mergeCell ref="F20:F21"/>
    <mergeCell ref="B35:B36"/>
    <mergeCell ref="C35:C36"/>
    <mergeCell ref="D35:D36"/>
    <mergeCell ref="E35:E36"/>
    <mergeCell ref="F35:F36"/>
    <mergeCell ref="B26:I26"/>
    <mergeCell ref="B27:B28"/>
    <mergeCell ref="C27:C28"/>
    <mergeCell ref="D27:D28"/>
    <mergeCell ref="E27:E28"/>
    <mergeCell ref="F27:F28"/>
    <mergeCell ref="G27:G28"/>
    <mergeCell ref="H27:H28"/>
    <mergeCell ref="G20:G21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  <mergeCell ref="B19:F19"/>
    <mergeCell ref="B20:B21"/>
    <mergeCell ref="C20:C21"/>
  </mergeCells>
  <pageMargins left="0.7" right="0.7" top="0.75" bottom="0.75" header="0.3" footer="0.3"/>
  <pageSetup scale="61" orientation="portrait" r:id="rId1"/>
  <rowBreaks count="3" manualBreakCount="3">
    <brk id="41" max="9" man="1"/>
    <brk id="76" max="9" man="1"/>
    <brk id="126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44"/>
  <sheetViews>
    <sheetView view="pageBreakPreview" zoomScaleNormal="100" zoomScaleSheetLayoutView="100" workbookViewId="0"/>
  </sheetViews>
  <sheetFormatPr defaultColWidth="8.85546875" defaultRowHeight="18" x14ac:dyDescent="0.25"/>
  <cols>
    <col min="1" max="1" width="6.85546875" style="13" customWidth="1"/>
    <col min="2" max="2" width="32.5703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6.4257812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1" x14ac:dyDescent="0.25">
      <c r="B1" s="6"/>
      <c r="C1" s="6"/>
      <c r="D1" s="7"/>
      <c r="E1" s="7"/>
      <c r="F1" s="7"/>
      <c r="G1" s="7"/>
      <c r="H1" s="7"/>
      <c r="I1" s="7"/>
    </row>
    <row r="2" spans="1:11" x14ac:dyDescent="0.25">
      <c r="B2" s="6"/>
      <c r="C2" s="6"/>
      <c r="D2" s="7"/>
      <c r="E2" s="7"/>
      <c r="F2" s="7"/>
      <c r="G2" s="7"/>
      <c r="H2" s="7"/>
      <c r="I2" s="7"/>
    </row>
    <row r="3" spans="1:11" x14ac:dyDescent="0.25">
      <c r="B3" s="6"/>
      <c r="C3" s="6"/>
      <c r="D3" s="7"/>
      <c r="E3" s="7"/>
      <c r="F3" s="7"/>
      <c r="G3" s="7"/>
      <c r="H3" s="7"/>
      <c r="I3" s="7"/>
    </row>
    <row r="4" spans="1:11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1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1" s="21" customFormat="1" ht="45" x14ac:dyDescent="0.25">
      <c r="A6" s="192" t="s">
        <v>47</v>
      </c>
      <c r="B6" s="192"/>
      <c r="C6" s="192"/>
      <c r="D6" s="192"/>
      <c r="E6" s="192"/>
      <c r="F6" s="192"/>
      <c r="G6" s="192"/>
      <c r="H6" s="192"/>
      <c r="I6" s="192"/>
    </row>
    <row r="7" spans="1:11" s="21" customFormat="1" ht="44.25" customHeight="1" x14ac:dyDescent="0.25">
      <c r="A7" s="192" t="s">
        <v>1</v>
      </c>
      <c r="B7" s="192"/>
      <c r="C7" s="192"/>
      <c r="D7" s="192"/>
      <c r="E7" s="192"/>
      <c r="F7" s="192"/>
      <c r="G7" s="192"/>
      <c r="H7" s="192"/>
      <c r="I7" s="192"/>
    </row>
    <row r="8" spans="1:11" s="4" customFormat="1" ht="34.5" x14ac:dyDescent="0.25">
      <c r="A8" s="194" t="str">
        <f>MELBOURNE!A7</f>
        <v>15th April 2024</v>
      </c>
      <c r="B8" s="194"/>
      <c r="C8" s="194"/>
      <c r="D8" s="194"/>
      <c r="E8" s="194"/>
      <c r="F8" s="194"/>
      <c r="G8" s="194"/>
      <c r="H8" s="194"/>
      <c r="I8" s="194"/>
      <c r="J8" s="21"/>
    </row>
    <row r="9" spans="1:11" x14ac:dyDescent="0.2">
      <c r="B9" s="173"/>
      <c r="C9" s="173"/>
      <c r="D9" s="173"/>
      <c r="E9" s="173"/>
      <c r="F9" s="173"/>
      <c r="G9" s="173"/>
      <c r="H9" s="24"/>
      <c r="I9" s="11"/>
      <c r="J9" s="8"/>
    </row>
    <row r="10" spans="1:11" ht="31.5" thickBot="1" x14ac:dyDescent="0.5">
      <c r="B10" s="215" t="s">
        <v>14</v>
      </c>
      <c r="C10" s="215"/>
      <c r="D10" s="215"/>
      <c r="E10" s="215"/>
      <c r="F10" s="215"/>
      <c r="G10" s="215"/>
      <c r="H10" s="215"/>
      <c r="I10" s="215"/>
      <c r="J10" s="8"/>
    </row>
    <row r="11" spans="1:11" ht="12.75" customHeight="1" thickBot="1" x14ac:dyDescent="0.3">
      <c r="B11" s="216" t="s">
        <v>3</v>
      </c>
      <c r="C11" s="225" t="s">
        <v>4</v>
      </c>
      <c r="D11" s="179" t="s">
        <v>37</v>
      </c>
      <c r="E11" s="179" t="s">
        <v>48</v>
      </c>
      <c r="F11" s="181" t="s">
        <v>15</v>
      </c>
      <c r="G11" s="207" t="s">
        <v>60</v>
      </c>
      <c r="H11" s="179" t="s">
        <v>40</v>
      </c>
      <c r="I11" s="179" t="s">
        <v>17</v>
      </c>
      <c r="J11" s="211" t="s">
        <v>18</v>
      </c>
      <c r="K11" s="8"/>
    </row>
    <row r="12" spans="1:11" ht="25.5" customHeight="1" thickBot="1" x14ac:dyDescent="0.3">
      <c r="B12" s="216"/>
      <c r="C12" s="226"/>
      <c r="D12" s="206"/>
      <c r="E12" s="206"/>
      <c r="F12" s="227"/>
      <c r="G12" s="208"/>
      <c r="H12" s="179"/>
      <c r="I12" s="179"/>
      <c r="J12" s="211"/>
      <c r="K12" s="8"/>
    </row>
    <row r="13" spans="1:11" ht="18.75" x14ac:dyDescent="0.3">
      <c r="B13" s="166" t="s">
        <v>56</v>
      </c>
      <c r="C13" s="115" t="s">
        <v>87</v>
      </c>
      <c r="D13" s="90">
        <v>45399.625</v>
      </c>
      <c r="E13" s="168">
        <v>45405.583333333336</v>
      </c>
      <c r="F13" s="168">
        <v>45415</v>
      </c>
      <c r="G13" s="68">
        <f>E13+22</f>
        <v>45427.583333333336</v>
      </c>
      <c r="H13" s="34">
        <f>E13+25</f>
        <v>45430.583333333336</v>
      </c>
      <c r="I13" s="34">
        <f>E13+26</f>
        <v>45431.583333333336</v>
      </c>
      <c r="J13" s="31">
        <f>E13+28</f>
        <v>45433.583333333336</v>
      </c>
      <c r="K13" s="8"/>
    </row>
    <row r="14" spans="1:11" ht="18.75" x14ac:dyDescent="0.3">
      <c r="B14" s="166" t="s">
        <v>65</v>
      </c>
      <c r="C14" s="115" t="s">
        <v>93</v>
      </c>
      <c r="D14" s="90">
        <v>45414.625</v>
      </c>
      <c r="E14" s="168">
        <v>45421</v>
      </c>
      <c r="F14" s="168">
        <v>45431</v>
      </c>
      <c r="G14" s="34">
        <f t="shared" ref="G14:G16" si="0">E14+22</f>
        <v>45443</v>
      </c>
      <c r="H14" s="34">
        <f>E14+25</f>
        <v>45446</v>
      </c>
      <c r="I14" s="34">
        <f>E14+26</f>
        <v>45447</v>
      </c>
      <c r="J14" s="31">
        <f>E14+28</f>
        <v>45449</v>
      </c>
      <c r="K14" s="8"/>
    </row>
    <row r="15" spans="1:11" ht="18.75" x14ac:dyDescent="0.3">
      <c r="B15" s="166" t="s">
        <v>63</v>
      </c>
      <c r="C15" s="115" t="s">
        <v>99</v>
      </c>
      <c r="D15" s="90">
        <v>45421.625</v>
      </c>
      <c r="E15" s="168">
        <v>45427</v>
      </c>
      <c r="F15" s="168">
        <v>45438</v>
      </c>
      <c r="G15" s="34">
        <f t="shared" si="0"/>
        <v>45449</v>
      </c>
      <c r="H15" s="34">
        <f t="shared" ref="H15" si="1">E15+25</f>
        <v>45452</v>
      </c>
      <c r="I15" s="34">
        <f t="shared" ref="I15:I16" si="2">E15+26</f>
        <v>45453</v>
      </c>
      <c r="J15" s="31">
        <f t="shared" ref="J15:J16" si="3">E15+28</f>
        <v>45455</v>
      </c>
      <c r="K15" s="8"/>
    </row>
    <row r="16" spans="1:11" ht="19.5" thickBot="1" x14ac:dyDescent="0.35">
      <c r="B16" s="165" t="s">
        <v>59</v>
      </c>
      <c r="C16" s="64" t="s">
        <v>91</v>
      </c>
      <c r="D16" s="19">
        <v>45428.625</v>
      </c>
      <c r="E16" s="167">
        <v>45434</v>
      </c>
      <c r="F16" s="167">
        <v>45445</v>
      </c>
      <c r="G16" s="29">
        <f t="shared" si="0"/>
        <v>45456</v>
      </c>
      <c r="H16" s="29">
        <f>E16+25</f>
        <v>45459</v>
      </c>
      <c r="I16" s="29">
        <f t="shared" si="2"/>
        <v>45460</v>
      </c>
      <c r="J16" s="32">
        <f t="shared" si="3"/>
        <v>45462</v>
      </c>
      <c r="K16" s="8"/>
    </row>
    <row r="17" spans="1:11" ht="18" customHeight="1" x14ac:dyDescent="0.3">
      <c r="B17" s="36"/>
      <c r="C17" s="169"/>
      <c r="D17" s="25"/>
      <c r="E17" s="25"/>
      <c r="F17" s="25"/>
      <c r="G17" s="30"/>
      <c r="H17" s="35"/>
      <c r="I17" s="8"/>
      <c r="J17" s="8"/>
    </row>
    <row r="18" spans="1:11" ht="25.5" customHeight="1" thickBot="1" x14ac:dyDescent="0.5">
      <c r="B18" s="174" t="s">
        <v>82</v>
      </c>
      <c r="C18" s="174"/>
      <c r="D18" s="174"/>
      <c r="E18" s="174"/>
      <c r="F18" s="174"/>
      <c r="G18" s="174"/>
      <c r="H18" s="174"/>
      <c r="I18" s="174"/>
      <c r="J18" s="8"/>
      <c r="K18" s="10"/>
    </row>
    <row r="19" spans="1:11" ht="18" customHeight="1" thickBot="1" x14ac:dyDescent="0.3">
      <c r="B19" s="175" t="s">
        <v>3</v>
      </c>
      <c r="C19" s="229" t="s">
        <v>4</v>
      </c>
      <c r="D19" s="231" t="s">
        <v>37</v>
      </c>
      <c r="E19" s="179" t="s">
        <v>48</v>
      </c>
      <c r="F19" s="181" t="s">
        <v>15</v>
      </c>
      <c r="G19" s="207" t="s">
        <v>19</v>
      </c>
      <c r="H19" s="181" t="s">
        <v>76</v>
      </c>
      <c r="I19" s="181" t="s">
        <v>77</v>
      </c>
      <c r="J19" s="8"/>
      <c r="K19" s="10"/>
    </row>
    <row r="20" spans="1:11" ht="18" customHeight="1" thickBot="1" x14ac:dyDescent="0.3">
      <c r="B20" s="228"/>
      <c r="C20" s="230"/>
      <c r="D20" s="232"/>
      <c r="E20" s="180"/>
      <c r="F20" s="182"/>
      <c r="G20" s="208"/>
      <c r="H20" s="182"/>
      <c r="I20" s="182"/>
      <c r="J20" s="8"/>
      <c r="K20" s="10"/>
    </row>
    <row r="21" spans="1:11" ht="20.25" customHeight="1" x14ac:dyDescent="0.3">
      <c r="B21" s="117" t="str">
        <f t="shared" ref="B21:C24" si="4">B13</f>
        <v>OOCL ITALY</v>
      </c>
      <c r="C21" s="84" t="str">
        <f t="shared" si="4"/>
        <v>135N</v>
      </c>
      <c r="D21" s="90">
        <f t="shared" ref="D21:F24" si="5">D13</f>
        <v>45399.625</v>
      </c>
      <c r="E21" s="116">
        <f t="shared" si="5"/>
        <v>45405.583333333336</v>
      </c>
      <c r="F21" s="116">
        <f t="shared" si="5"/>
        <v>45415</v>
      </c>
      <c r="G21" s="68">
        <f>E21+31</f>
        <v>45436.583333333336</v>
      </c>
      <c r="H21" s="68">
        <f>E21+28</f>
        <v>45433.583333333336</v>
      </c>
      <c r="I21" s="31">
        <f>F21+28</f>
        <v>45443</v>
      </c>
      <c r="J21" s="8"/>
      <c r="K21" s="10"/>
    </row>
    <row r="22" spans="1:11" ht="20.25" customHeight="1" x14ac:dyDescent="0.3">
      <c r="B22" s="78" t="str">
        <f t="shared" si="4"/>
        <v>KOTA LAMBAI</v>
      </c>
      <c r="C22" s="149" t="str">
        <f t="shared" si="4"/>
        <v>167N</v>
      </c>
      <c r="D22" s="90">
        <f t="shared" si="5"/>
        <v>45414.625</v>
      </c>
      <c r="E22" s="139">
        <f t="shared" si="5"/>
        <v>45421</v>
      </c>
      <c r="F22" s="139">
        <f t="shared" si="5"/>
        <v>45431</v>
      </c>
      <c r="G22" s="34">
        <f>E22+31</f>
        <v>45452</v>
      </c>
      <c r="H22" s="34">
        <f t="shared" ref="H22:I24" si="6">E22+28</f>
        <v>45449</v>
      </c>
      <c r="I22" s="31">
        <f>F22+28</f>
        <v>45459</v>
      </c>
      <c r="J22" s="8"/>
      <c r="K22" s="10"/>
    </row>
    <row r="23" spans="1:11" ht="20.25" customHeight="1" x14ac:dyDescent="0.3">
      <c r="B23" s="131" t="str">
        <f t="shared" si="4"/>
        <v>COSCO ROTTERDAM</v>
      </c>
      <c r="C23" s="115" t="str">
        <f t="shared" si="4"/>
        <v>191N</v>
      </c>
      <c r="D23" s="90">
        <f t="shared" si="5"/>
        <v>45421.625</v>
      </c>
      <c r="E23" s="139">
        <f t="shared" si="5"/>
        <v>45427</v>
      </c>
      <c r="F23" s="139">
        <f t="shared" si="5"/>
        <v>45438</v>
      </c>
      <c r="G23" s="34">
        <f t="shared" ref="G23" si="7">E23+31</f>
        <v>45458</v>
      </c>
      <c r="H23" s="34">
        <f t="shared" si="6"/>
        <v>45455</v>
      </c>
      <c r="I23" s="31">
        <f t="shared" si="6"/>
        <v>45466</v>
      </c>
      <c r="J23" s="8"/>
      <c r="K23" s="10"/>
    </row>
    <row r="24" spans="1:11" ht="20.25" customHeight="1" thickBot="1" x14ac:dyDescent="0.35">
      <c r="B24" s="79" t="str">
        <f t="shared" si="4"/>
        <v>OOCL CHICAGO</v>
      </c>
      <c r="C24" s="64" t="str">
        <f t="shared" si="4"/>
        <v>100N</v>
      </c>
      <c r="D24" s="19">
        <f t="shared" si="5"/>
        <v>45428.625</v>
      </c>
      <c r="E24" s="70">
        <f t="shared" si="5"/>
        <v>45434</v>
      </c>
      <c r="F24" s="70">
        <f t="shared" si="5"/>
        <v>45445</v>
      </c>
      <c r="G24" s="29">
        <f>E24+31</f>
        <v>45465</v>
      </c>
      <c r="H24" s="29">
        <f>E24+28</f>
        <v>45462</v>
      </c>
      <c r="I24" s="32">
        <f t="shared" si="6"/>
        <v>45473</v>
      </c>
      <c r="J24" s="8"/>
      <c r="K24" s="10"/>
    </row>
    <row r="25" spans="1:11" s="10" customFormat="1" ht="11.25" customHeight="1" x14ac:dyDescent="0.3">
      <c r="A25" s="13"/>
      <c r="B25" s="135"/>
      <c r="C25" s="63"/>
      <c r="D25" s="25"/>
      <c r="E25" s="136"/>
      <c r="F25" s="136"/>
      <c r="G25" s="44"/>
      <c r="H25" s="44"/>
      <c r="I25" s="44"/>
      <c r="J25" s="8"/>
    </row>
    <row r="26" spans="1:11" ht="25.5" customHeight="1" thickBot="1" x14ac:dyDescent="0.5">
      <c r="B26" s="174" t="s">
        <v>20</v>
      </c>
      <c r="C26" s="174"/>
      <c r="D26" s="174"/>
      <c r="E26" s="174"/>
      <c r="F26" s="174"/>
      <c r="G26" s="174"/>
      <c r="H26" s="174"/>
      <c r="I26" s="174"/>
      <c r="J26" s="8"/>
    </row>
    <row r="27" spans="1:11" ht="18" customHeight="1" x14ac:dyDescent="0.25">
      <c r="B27" s="175" t="s">
        <v>3</v>
      </c>
      <c r="C27" s="229" t="s">
        <v>4</v>
      </c>
      <c r="D27" s="231" t="s">
        <v>37</v>
      </c>
      <c r="E27" s="179" t="s">
        <v>48</v>
      </c>
      <c r="F27" s="181" t="s">
        <v>15</v>
      </c>
      <c r="G27" s="233" t="s">
        <v>21</v>
      </c>
      <c r="H27" s="181" t="s">
        <v>22</v>
      </c>
      <c r="I27" s="181" t="s">
        <v>23</v>
      </c>
      <c r="J27" s="8"/>
    </row>
    <row r="28" spans="1:11" ht="18" customHeight="1" thickBot="1" x14ac:dyDescent="0.3">
      <c r="B28" s="228"/>
      <c r="C28" s="230"/>
      <c r="D28" s="232"/>
      <c r="E28" s="180"/>
      <c r="F28" s="182"/>
      <c r="G28" s="234"/>
      <c r="H28" s="224"/>
      <c r="I28" s="224"/>
      <c r="J28" s="8"/>
    </row>
    <row r="29" spans="1:11" ht="20.25" customHeight="1" x14ac:dyDescent="0.3">
      <c r="B29" s="117" t="str">
        <f t="shared" ref="B29:C32" si="8">B13</f>
        <v>OOCL ITALY</v>
      </c>
      <c r="C29" s="84" t="str">
        <f t="shared" si="8"/>
        <v>135N</v>
      </c>
      <c r="D29" s="90">
        <f t="shared" ref="D29:F32" si="9">D21</f>
        <v>45399.625</v>
      </c>
      <c r="E29" s="116">
        <f t="shared" si="9"/>
        <v>45405.583333333336</v>
      </c>
      <c r="F29" s="116">
        <f t="shared" si="9"/>
        <v>45415</v>
      </c>
      <c r="G29" s="68">
        <f>E29+48</f>
        <v>45453.583333333336</v>
      </c>
      <c r="H29" s="68">
        <f>E29+48</f>
        <v>45453.583333333336</v>
      </c>
      <c r="I29" s="69">
        <f>E29+45</f>
        <v>45450.583333333336</v>
      </c>
      <c r="J29" s="8"/>
    </row>
    <row r="30" spans="1:11" ht="20.25" customHeight="1" x14ac:dyDescent="0.3">
      <c r="B30" s="78" t="str">
        <f t="shared" si="8"/>
        <v>KOTA LAMBAI</v>
      </c>
      <c r="C30" s="149" t="str">
        <f t="shared" si="8"/>
        <v>167N</v>
      </c>
      <c r="D30" s="90">
        <f t="shared" si="9"/>
        <v>45414.625</v>
      </c>
      <c r="E30" s="139">
        <f t="shared" si="9"/>
        <v>45421</v>
      </c>
      <c r="F30" s="139">
        <f t="shared" si="9"/>
        <v>45431</v>
      </c>
      <c r="G30" s="34">
        <f>E30+48</f>
        <v>45469</v>
      </c>
      <c r="H30" s="34">
        <f t="shared" ref="H30:H32" si="10">E30+48</f>
        <v>45469</v>
      </c>
      <c r="I30" s="31">
        <f t="shared" ref="I30:I32" si="11">E30+45</f>
        <v>45466</v>
      </c>
      <c r="J30" s="8"/>
    </row>
    <row r="31" spans="1:11" ht="20.25" customHeight="1" x14ac:dyDescent="0.3">
      <c r="B31" s="131" t="str">
        <f t="shared" si="8"/>
        <v>COSCO ROTTERDAM</v>
      </c>
      <c r="C31" s="115" t="str">
        <f t="shared" si="8"/>
        <v>191N</v>
      </c>
      <c r="D31" s="90">
        <f t="shared" si="9"/>
        <v>45421.625</v>
      </c>
      <c r="E31" s="139">
        <f t="shared" si="9"/>
        <v>45427</v>
      </c>
      <c r="F31" s="139">
        <f t="shared" si="9"/>
        <v>45438</v>
      </c>
      <c r="G31" s="34">
        <f t="shared" ref="G31:G32" si="12">E31+48</f>
        <v>45475</v>
      </c>
      <c r="H31" s="34">
        <f t="shared" si="10"/>
        <v>45475</v>
      </c>
      <c r="I31" s="31">
        <f t="shared" si="11"/>
        <v>45472</v>
      </c>
      <c r="J31" s="8"/>
    </row>
    <row r="32" spans="1:11" ht="20.25" customHeight="1" thickBot="1" x14ac:dyDescent="0.35">
      <c r="B32" s="79" t="str">
        <f t="shared" si="8"/>
        <v>OOCL CHICAGO</v>
      </c>
      <c r="C32" s="64" t="str">
        <f t="shared" si="8"/>
        <v>100N</v>
      </c>
      <c r="D32" s="19">
        <f t="shared" si="9"/>
        <v>45428.625</v>
      </c>
      <c r="E32" s="70">
        <f t="shared" si="9"/>
        <v>45434</v>
      </c>
      <c r="F32" s="70">
        <f t="shared" si="9"/>
        <v>45445</v>
      </c>
      <c r="G32" s="29">
        <f t="shared" si="12"/>
        <v>45482</v>
      </c>
      <c r="H32" s="29">
        <f t="shared" si="10"/>
        <v>45482</v>
      </c>
      <c r="I32" s="32">
        <f t="shared" si="11"/>
        <v>45479</v>
      </c>
      <c r="J32" s="8"/>
    </row>
    <row r="33" spans="1:10" ht="20.25" customHeight="1" x14ac:dyDescent="0.3">
      <c r="B33" s="129"/>
      <c r="C33" s="63"/>
      <c r="D33" s="25"/>
      <c r="E33" s="130"/>
      <c r="F33" s="130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42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42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42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42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42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42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42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42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42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174" t="s">
        <v>24</v>
      </c>
      <c r="C43" s="174"/>
      <c r="D43" s="174"/>
      <c r="E43" s="174"/>
      <c r="F43" s="174"/>
      <c r="G43" s="174"/>
      <c r="H43" s="174"/>
      <c r="I43" s="174"/>
      <c r="J43" s="8"/>
    </row>
    <row r="44" spans="1:10" ht="20.25" customHeight="1" x14ac:dyDescent="0.25">
      <c r="B44" s="175" t="s">
        <v>3</v>
      </c>
      <c r="C44" s="229" t="s">
        <v>4</v>
      </c>
      <c r="D44" s="231" t="s">
        <v>37</v>
      </c>
      <c r="E44" s="179" t="s">
        <v>48</v>
      </c>
      <c r="F44" s="181" t="s">
        <v>15</v>
      </c>
      <c r="G44" s="211" t="s">
        <v>25</v>
      </c>
      <c r="H44" s="181" t="s">
        <v>26</v>
      </c>
      <c r="I44" s="184" t="s">
        <v>78</v>
      </c>
      <c r="J44" s="8"/>
    </row>
    <row r="45" spans="1:10" ht="20.25" customHeight="1" thickBot="1" x14ac:dyDescent="0.3">
      <c r="B45" s="228"/>
      <c r="C45" s="230"/>
      <c r="D45" s="232"/>
      <c r="E45" s="180"/>
      <c r="F45" s="182"/>
      <c r="G45" s="235"/>
      <c r="H45" s="182"/>
      <c r="I45" s="185"/>
      <c r="J45" s="8"/>
    </row>
    <row r="46" spans="1:10" ht="20.25" customHeight="1" x14ac:dyDescent="0.3">
      <c r="B46" s="117" t="str">
        <f t="shared" ref="B46:F47" si="13">B13</f>
        <v>OOCL ITALY</v>
      </c>
      <c r="C46" s="84" t="str">
        <f t="shared" si="13"/>
        <v>135N</v>
      </c>
      <c r="D46" s="90">
        <f t="shared" si="13"/>
        <v>45399.625</v>
      </c>
      <c r="E46" s="116">
        <f t="shared" si="13"/>
        <v>45405.583333333336</v>
      </c>
      <c r="F46" s="116">
        <f t="shared" si="13"/>
        <v>45415</v>
      </c>
      <c r="G46" s="68">
        <f>E46+42</f>
        <v>45447.583333333336</v>
      </c>
      <c r="H46" s="68">
        <f>E46+51</f>
        <v>45456.583333333336</v>
      </c>
      <c r="I46" s="31">
        <f>E46+51</f>
        <v>45456.583333333336</v>
      </c>
      <c r="J46" s="8"/>
    </row>
    <row r="47" spans="1:10" ht="20.25" customHeight="1" x14ac:dyDescent="0.3">
      <c r="B47" s="78" t="str">
        <f t="shared" si="13"/>
        <v>KOTA LAMBAI</v>
      </c>
      <c r="C47" s="149" t="str">
        <f t="shared" si="13"/>
        <v>167N</v>
      </c>
      <c r="D47" s="90">
        <f t="shared" si="13"/>
        <v>45414.625</v>
      </c>
      <c r="E47" s="139">
        <f t="shared" si="13"/>
        <v>45421</v>
      </c>
      <c r="F47" s="139">
        <f t="shared" si="13"/>
        <v>45431</v>
      </c>
      <c r="G47" s="34">
        <f t="shared" ref="G47:G49" si="14">E47+42</f>
        <v>45463</v>
      </c>
      <c r="H47" s="34">
        <f t="shared" ref="H47:H49" si="15">E47+51</f>
        <v>45472</v>
      </c>
      <c r="I47" s="31">
        <f>E47+51</f>
        <v>45472</v>
      </c>
      <c r="J47" s="8"/>
    </row>
    <row r="48" spans="1:10" ht="20.25" customHeight="1" x14ac:dyDescent="0.3">
      <c r="B48" s="131" t="str">
        <f t="shared" ref="B48:C49" si="16">B15</f>
        <v>COSCO ROTTERDAM</v>
      </c>
      <c r="C48" s="115" t="str">
        <f t="shared" si="16"/>
        <v>191N</v>
      </c>
      <c r="D48" s="90">
        <f t="shared" ref="D48:F49" si="17">D15</f>
        <v>45421.625</v>
      </c>
      <c r="E48" s="139">
        <f t="shared" si="17"/>
        <v>45427</v>
      </c>
      <c r="F48" s="139">
        <f t="shared" si="17"/>
        <v>45438</v>
      </c>
      <c r="G48" s="34">
        <f t="shared" si="14"/>
        <v>45469</v>
      </c>
      <c r="H48" s="34">
        <f t="shared" si="15"/>
        <v>45478</v>
      </c>
      <c r="I48" s="31">
        <f>E48+51</f>
        <v>45478</v>
      </c>
      <c r="J48" s="8"/>
    </row>
    <row r="49" spans="1:10" ht="20.25" customHeight="1" thickBot="1" x14ac:dyDescent="0.35">
      <c r="B49" s="79" t="str">
        <f t="shared" si="16"/>
        <v>OOCL CHICAGO</v>
      </c>
      <c r="C49" s="64" t="str">
        <f t="shared" si="16"/>
        <v>100N</v>
      </c>
      <c r="D49" s="19">
        <f t="shared" si="17"/>
        <v>45428.625</v>
      </c>
      <c r="E49" s="70">
        <f t="shared" si="17"/>
        <v>45434</v>
      </c>
      <c r="F49" s="70">
        <f t="shared" si="17"/>
        <v>45445</v>
      </c>
      <c r="G49" s="29">
        <f t="shared" si="14"/>
        <v>45476</v>
      </c>
      <c r="H49" s="29">
        <f t="shared" si="15"/>
        <v>45485</v>
      </c>
      <c r="I49" s="32">
        <f>E49+51</f>
        <v>45485</v>
      </c>
      <c r="J49" s="8"/>
    </row>
    <row r="50" spans="1:10" ht="12.75" customHeight="1" x14ac:dyDescent="0.2">
      <c r="B50" s="38"/>
      <c r="C50" s="39"/>
      <c r="D50" s="40"/>
      <c r="E50" s="40"/>
      <c r="F50" s="30"/>
      <c r="G50" s="30"/>
      <c r="H50" s="35"/>
      <c r="I50" s="8"/>
      <c r="J50" s="8"/>
    </row>
    <row r="51" spans="1:10" ht="12.75" customHeight="1" x14ac:dyDescent="0.2">
      <c r="B51" s="38"/>
      <c r="C51" s="39"/>
      <c r="D51" s="40"/>
      <c r="E51" s="40"/>
      <c r="F51" s="30"/>
      <c r="G51" s="30"/>
      <c r="H51" s="35"/>
      <c r="I51" s="8"/>
      <c r="J51" s="8"/>
    </row>
    <row r="52" spans="1:10" ht="24.75" customHeight="1" thickBot="1" x14ac:dyDescent="0.5">
      <c r="B52" s="215" t="s">
        <v>27</v>
      </c>
      <c r="C52" s="215"/>
      <c r="D52" s="215"/>
      <c r="E52" s="215"/>
      <c r="F52" s="215"/>
      <c r="G52" s="215"/>
      <c r="H52" s="215"/>
      <c r="I52" s="11"/>
      <c r="J52" s="8"/>
    </row>
    <row r="53" spans="1:10" ht="12.75" customHeight="1" x14ac:dyDescent="0.25">
      <c r="B53" s="175" t="s">
        <v>3</v>
      </c>
      <c r="C53" s="177" t="s">
        <v>4</v>
      </c>
      <c r="D53" s="179" t="s">
        <v>37</v>
      </c>
      <c r="E53" s="179" t="s">
        <v>48</v>
      </c>
      <c r="F53" s="181" t="s">
        <v>28</v>
      </c>
      <c r="G53" s="189"/>
      <c r="H53" s="189"/>
      <c r="I53" s="8"/>
      <c r="J53" s="8"/>
    </row>
    <row r="54" spans="1:10" ht="25.5" customHeight="1" thickBot="1" x14ac:dyDescent="0.3">
      <c r="B54" s="176"/>
      <c r="C54" s="236"/>
      <c r="D54" s="180"/>
      <c r="E54" s="193"/>
      <c r="F54" s="182"/>
      <c r="G54" s="222"/>
      <c r="H54" s="222"/>
      <c r="I54" s="8"/>
      <c r="J54" s="8"/>
    </row>
    <row r="55" spans="1:10" ht="18" customHeight="1" x14ac:dyDescent="0.3">
      <c r="B55" s="83" t="s">
        <v>86</v>
      </c>
      <c r="C55" s="141">
        <v>2407</v>
      </c>
      <c r="D55" s="90">
        <f>E55-7</f>
        <v>45391</v>
      </c>
      <c r="E55" s="86">
        <v>45398</v>
      </c>
      <c r="F55" s="142">
        <f>E55+12</f>
        <v>45410</v>
      </c>
      <c r="G55" s="47"/>
      <c r="H55" s="47"/>
      <c r="I55" s="8"/>
      <c r="J55" s="8"/>
    </row>
    <row r="56" spans="1:10" ht="18" customHeight="1" thickBot="1" x14ac:dyDescent="0.35">
      <c r="B56" s="82" t="s">
        <v>98</v>
      </c>
      <c r="C56" s="126">
        <v>2407</v>
      </c>
      <c r="D56" s="90">
        <f>E56-7</f>
        <v>45396</v>
      </c>
      <c r="E56" s="19">
        <v>45403</v>
      </c>
      <c r="F56" s="20">
        <f>E56+12</f>
        <v>45415</v>
      </c>
      <c r="G56" s="47"/>
      <c r="H56" s="47"/>
      <c r="I56" s="8"/>
      <c r="J56" s="8"/>
    </row>
    <row r="57" spans="1:10" ht="18" customHeight="1" x14ac:dyDescent="0.3">
      <c r="B57" s="47"/>
      <c r="C57" s="47"/>
      <c r="D57" s="146"/>
      <c r="E57" s="47"/>
      <c r="F57" s="47"/>
      <c r="G57" s="47"/>
      <c r="H57" s="47"/>
      <c r="I57" s="8"/>
      <c r="J57" s="8"/>
    </row>
    <row r="58" spans="1:10" ht="18" customHeight="1" x14ac:dyDescent="0.3">
      <c r="B58" s="59"/>
      <c r="C58" s="57"/>
      <c r="D58" s="44"/>
      <c r="E58" s="44"/>
      <c r="F58" s="47"/>
      <c r="G58" s="47"/>
      <c r="H58" s="47"/>
      <c r="I58" s="8"/>
      <c r="J58" s="8"/>
    </row>
    <row r="59" spans="1:10" s="10" customFormat="1" ht="18" customHeight="1" x14ac:dyDescent="0.3">
      <c r="A59" s="13"/>
      <c r="B59" s="59"/>
      <c r="C59" s="57"/>
      <c r="D59" s="44"/>
      <c r="E59" s="44"/>
      <c r="F59" s="47"/>
      <c r="G59" s="47"/>
      <c r="H59" s="47"/>
      <c r="I59" s="8"/>
      <c r="J59" s="8"/>
    </row>
    <row r="60" spans="1:10" s="10" customFormat="1" ht="18" customHeight="1" x14ac:dyDescent="0.3">
      <c r="A60" s="13"/>
      <c r="B60" s="59"/>
      <c r="C60" s="57"/>
      <c r="D60" s="44"/>
      <c r="E60" s="44"/>
      <c r="F60" s="47"/>
      <c r="G60" s="47"/>
      <c r="H60" s="47"/>
      <c r="I60" s="8"/>
      <c r="J60" s="8"/>
    </row>
    <row r="61" spans="1:10" s="10" customFormat="1" ht="18" customHeight="1" x14ac:dyDescent="0.3">
      <c r="A61" s="13"/>
      <c r="B61" s="59"/>
      <c r="C61" s="57"/>
      <c r="D61" s="44"/>
      <c r="E61" s="44"/>
      <c r="F61" s="47"/>
      <c r="G61" s="47"/>
      <c r="H61" s="47"/>
      <c r="I61" s="8"/>
      <c r="J61" s="8"/>
    </row>
    <row r="62" spans="1:10" s="10" customFormat="1" ht="17.25" customHeight="1" thickBot="1" x14ac:dyDescent="0.35">
      <c r="A62" s="13"/>
      <c r="B62" s="60"/>
      <c r="C62" s="61"/>
      <c r="D62" s="56"/>
      <c r="E62" s="56"/>
      <c r="F62" s="58"/>
      <c r="G62" s="47"/>
      <c r="H62" s="47"/>
      <c r="I62" s="8"/>
      <c r="J62" s="8"/>
    </row>
    <row r="63" spans="1:10" ht="18" customHeight="1" x14ac:dyDescent="0.2">
      <c r="B63" s="38"/>
      <c r="C63" s="39"/>
      <c r="D63" s="40"/>
      <c r="E63" s="40"/>
      <c r="F63" s="30"/>
      <c r="G63" s="30"/>
      <c r="H63" s="35"/>
      <c r="I63" s="8"/>
      <c r="J63" s="8"/>
    </row>
    <row r="64" spans="1:10" ht="18" customHeight="1" x14ac:dyDescent="0.2">
      <c r="B64" s="38"/>
      <c r="C64" s="39"/>
      <c r="D64" s="40"/>
      <c r="E64" s="40"/>
      <c r="F64" s="30"/>
      <c r="G64" s="30"/>
      <c r="H64" s="35"/>
      <c r="I64" s="8"/>
      <c r="J64" s="8"/>
    </row>
    <row r="65" spans="2:10" ht="18" customHeight="1" x14ac:dyDescent="0.2">
      <c r="B65" s="38"/>
      <c r="C65" s="39"/>
      <c r="D65" s="40"/>
      <c r="E65" s="40"/>
      <c r="F65" s="30"/>
      <c r="G65" s="30"/>
      <c r="H65" s="35"/>
      <c r="I65" s="8"/>
      <c r="J65" s="8"/>
    </row>
    <row r="66" spans="2:10" ht="18" customHeight="1" x14ac:dyDescent="0.2">
      <c r="B66" s="38"/>
      <c r="C66" s="39"/>
      <c r="D66" s="40"/>
      <c r="E66" s="40"/>
      <c r="F66" s="30"/>
      <c r="G66" s="30"/>
      <c r="H66" s="35"/>
      <c r="I66" s="8"/>
      <c r="J66" s="8"/>
    </row>
    <row r="67" spans="2:10" ht="18" customHeight="1" x14ac:dyDescent="0.2">
      <c r="B67" s="38"/>
      <c r="C67" s="39"/>
      <c r="D67" s="40"/>
      <c r="E67" s="40"/>
      <c r="F67" s="30"/>
      <c r="G67" s="30"/>
      <c r="H67" s="35"/>
      <c r="I67" s="8"/>
      <c r="J67" s="8"/>
    </row>
    <row r="68" spans="2:10" ht="18" customHeight="1" x14ac:dyDescent="0.2">
      <c r="B68" s="38"/>
      <c r="C68" s="39"/>
      <c r="D68" s="40"/>
      <c r="E68" s="40"/>
      <c r="F68" s="30"/>
      <c r="G68" s="30"/>
      <c r="H68" s="35"/>
      <c r="I68" s="8"/>
      <c r="J68" s="8"/>
    </row>
    <row r="69" spans="2:10" ht="18" customHeight="1" x14ac:dyDescent="0.2">
      <c r="B69" s="38"/>
      <c r="C69" s="39"/>
      <c r="D69" s="40"/>
      <c r="E69" s="40"/>
      <c r="F69" s="30"/>
      <c r="G69" s="30"/>
      <c r="H69" s="35"/>
      <c r="I69" s="8"/>
      <c r="J69" s="8"/>
    </row>
    <row r="70" spans="2:10" ht="18" customHeight="1" x14ac:dyDescent="0.2">
      <c r="B70" s="38"/>
      <c r="C70" s="39"/>
      <c r="D70" s="40"/>
      <c r="E70" s="40"/>
      <c r="F70" s="30"/>
      <c r="G70" s="30"/>
      <c r="H70" s="35"/>
      <c r="I70" s="8"/>
      <c r="J70" s="8"/>
    </row>
    <row r="71" spans="2:10" ht="18" customHeight="1" x14ac:dyDescent="0.2">
      <c r="B71" s="38"/>
      <c r="C71" s="39"/>
      <c r="D71" s="40"/>
      <c r="E71" s="40"/>
      <c r="F71" s="30"/>
      <c r="G71" s="30"/>
      <c r="H71" s="45"/>
      <c r="I71" s="45"/>
      <c r="J71" s="45"/>
    </row>
    <row r="72" spans="2:10" ht="18" customHeight="1" x14ac:dyDescent="0.2">
      <c r="B72" s="38"/>
      <c r="C72" s="39"/>
      <c r="D72" s="40"/>
      <c r="E72" s="40"/>
      <c r="F72" s="30"/>
      <c r="G72" s="30"/>
      <c r="H72" s="45"/>
      <c r="I72" s="45"/>
      <c r="J72" s="45"/>
    </row>
    <row r="73" spans="2:10" ht="18" customHeight="1" x14ac:dyDescent="0.2">
      <c r="B73" s="38"/>
      <c r="C73" s="48"/>
      <c r="D73" s="40"/>
      <c r="E73" s="40"/>
      <c r="F73" s="30"/>
      <c r="G73" s="30"/>
      <c r="H73" s="45"/>
      <c r="I73" s="45"/>
      <c r="J73" s="45"/>
    </row>
    <row r="74" spans="2:10" ht="18" customHeight="1" x14ac:dyDescent="0.2">
      <c r="B74" s="38"/>
      <c r="C74" s="48"/>
      <c r="D74" s="40"/>
      <c r="E74" s="40"/>
      <c r="F74" s="30"/>
      <c r="G74" s="30"/>
      <c r="H74" s="45"/>
      <c r="I74" s="45"/>
      <c r="J74" s="45"/>
    </row>
    <row r="75" spans="2:10" ht="18" customHeight="1" x14ac:dyDescent="0.25">
      <c r="B75" s="48"/>
      <c r="C75" s="48"/>
      <c r="D75" s="8"/>
      <c r="E75" s="8"/>
      <c r="F75" s="8"/>
      <c r="G75" s="8"/>
      <c r="H75" s="8"/>
      <c r="I75" s="8"/>
      <c r="J75" s="8"/>
    </row>
    <row r="76" spans="2:10" ht="18" customHeight="1" x14ac:dyDescent="0.25">
      <c r="B76" s="48"/>
      <c r="C76" s="48"/>
      <c r="D76" s="8"/>
      <c r="E76" s="8"/>
      <c r="F76" s="8"/>
      <c r="G76" s="8"/>
      <c r="H76" s="8"/>
      <c r="I76" s="8"/>
      <c r="J76" s="8"/>
    </row>
    <row r="77" spans="2:10" ht="18" customHeight="1" x14ac:dyDescent="0.25">
      <c r="B77" s="6"/>
      <c r="C77" s="6"/>
      <c r="D77" s="7"/>
      <c r="E77" s="7"/>
      <c r="F77" s="7"/>
      <c r="G77" s="7"/>
      <c r="H77" s="7"/>
      <c r="I77" s="46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  <c r="J78" s="46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46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10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10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10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10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25">
      <c r="B89" s="53" t="s">
        <v>31</v>
      </c>
      <c r="C89" s="54"/>
      <c r="D89" s="55"/>
      <c r="E89" s="55"/>
      <c r="F89" s="55"/>
      <c r="G89" s="55"/>
      <c r="H89" s="55"/>
      <c r="I89" s="55"/>
      <c r="J89" s="55"/>
    </row>
    <row r="90" spans="2:10" ht="18" customHeight="1" x14ac:dyDescent="0.25">
      <c r="B90" s="53" t="s">
        <v>32</v>
      </c>
      <c r="C90" s="54"/>
      <c r="D90" s="55"/>
      <c r="E90" s="55"/>
      <c r="F90" s="55"/>
      <c r="G90" s="55"/>
      <c r="H90" s="55"/>
      <c r="I90" s="55"/>
      <c r="J90" s="55"/>
    </row>
    <row r="91" spans="2:10" ht="18" customHeight="1" x14ac:dyDescent="0.25">
      <c r="B91" s="53" t="s">
        <v>33</v>
      </c>
      <c r="C91" s="54"/>
      <c r="D91" s="55"/>
      <c r="E91" s="55"/>
      <c r="F91" s="55"/>
      <c r="G91" s="55"/>
      <c r="H91" s="55"/>
      <c r="I91" s="55"/>
      <c r="J91" s="55"/>
    </row>
    <row r="92" spans="2:10" ht="18" customHeight="1" x14ac:dyDescent="0.25">
      <c r="B92" s="53" t="s">
        <v>34</v>
      </c>
      <c r="C92" s="54"/>
      <c r="D92" s="55"/>
      <c r="E92" s="55"/>
      <c r="F92" s="55"/>
      <c r="G92" s="55"/>
      <c r="H92" s="55"/>
      <c r="I92" s="55"/>
      <c r="J92" s="55"/>
    </row>
    <row r="93" spans="2:10" ht="18" customHeight="1" x14ac:dyDescent="0.25">
      <c r="B93" s="53" t="s">
        <v>35</v>
      </c>
      <c r="C93" s="54"/>
      <c r="D93" s="55"/>
      <c r="E93" s="55"/>
      <c r="F93" s="55"/>
      <c r="G93" s="55"/>
      <c r="H93" s="55"/>
      <c r="I93" s="55"/>
      <c r="J93" s="55"/>
    </row>
    <row r="94" spans="2:10" ht="18" customHeight="1" x14ac:dyDescent="0.25">
      <c r="B94" s="50"/>
      <c r="C94" s="51"/>
      <c r="D94" s="52"/>
      <c r="E94" s="52"/>
      <c r="F94" s="52"/>
      <c r="G94" s="52"/>
      <c r="H94" s="7"/>
      <c r="I94" s="7"/>
    </row>
    <row r="95" spans="2:10" ht="18" customHeight="1" x14ac:dyDescent="0.25">
      <c r="B95" s="50"/>
      <c r="C95" s="51"/>
      <c r="D95" s="52"/>
      <c r="E95" s="52"/>
      <c r="F95" s="52"/>
      <c r="G95" s="52"/>
      <c r="H95" s="7"/>
      <c r="I95" s="7"/>
    </row>
    <row r="96" spans="2:10" ht="18" customHeight="1" x14ac:dyDescent="0.25">
      <c r="B96" s="50"/>
      <c r="C96" s="51"/>
      <c r="D96" s="52"/>
      <c r="E96" s="52"/>
      <c r="F96" s="52"/>
      <c r="G96" s="52"/>
      <c r="H96" s="7"/>
      <c r="I96" s="7"/>
    </row>
    <row r="97" spans="2:9" ht="18" customHeight="1" x14ac:dyDescent="0.25">
      <c r="B97" s="6"/>
      <c r="C97" s="6"/>
      <c r="D97" s="7"/>
      <c r="E97" s="7"/>
      <c r="F97" s="7"/>
      <c r="G97" s="7"/>
      <c r="H97" s="7"/>
      <c r="I97" s="7"/>
    </row>
    <row r="98" spans="2:9" ht="18" customHeight="1" x14ac:dyDescent="0.25">
      <c r="B98" s="6"/>
      <c r="C98" s="6"/>
      <c r="D98" s="7"/>
      <c r="E98" s="7"/>
      <c r="F98" s="7"/>
      <c r="G98" s="7"/>
      <c r="H98" s="7"/>
      <c r="I98" s="7"/>
    </row>
    <row r="99" spans="2:9" ht="18" customHeight="1" x14ac:dyDescent="0.25">
      <c r="B99" s="6"/>
      <c r="C99" s="6"/>
      <c r="D99" s="7"/>
      <c r="E99" s="7"/>
      <c r="F99" s="7"/>
      <c r="G99" s="7"/>
      <c r="H99" s="7"/>
      <c r="I99" s="7"/>
    </row>
    <row r="100" spans="2:9" ht="18" customHeight="1" x14ac:dyDescent="0.25">
      <c r="B100" s="6"/>
      <c r="C100" s="6"/>
      <c r="D100" s="7"/>
      <c r="E100" s="7"/>
      <c r="F100" s="7"/>
      <c r="G100" s="7"/>
      <c r="H100" s="7"/>
      <c r="I100" s="7"/>
    </row>
    <row r="101" spans="2:9" ht="18" customHeight="1" x14ac:dyDescent="0.25">
      <c r="B101" s="239"/>
      <c r="C101" s="240"/>
      <c r="D101" s="237"/>
      <c r="E101" s="237"/>
      <c r="F101" s="237"/>
      <c r="G101" s="7"/>
      <c r="H101" s="7"/>
      <c r="I101" s="7"/>
    </row>
    <row r="102" spans="2:9" ht="18" customHeight="1" x14ac:dyDescent="0.25">
      <c r="B102" s="239"/>
      <c r="C102" s="239"/>
      <c r="D102" s="238"/>
      <c r="E102" s="238"/>
      <c r="F102" s="238"/>
      <c r="G102" s="7"/>
      <c r="H102" s="7"/>
      <c r="I102" s="7"/>
    </row>
    <row r="103" spans="2:9" ht="18.75" x14ac:dyDescent="0.3">
      <c r="B103" s="125"/>
      <c r="C103" s="115"/>
      <c r="D103" s="90"/>
      <c r="E103" s="116"/>
      <c r="F103" s="116"/>
      <c r="G103" s="7"/>
      <c r="H103" s="7"/>
      <c r="I103" s="7"/>
    </row>
    <row r="104" spans="2:9" ht="18.75" x14ac:dyDescent="0.3">
      <c r="B104" s="125"/>
      <c r="C104" s="115"/>
      <c r="D104" s="90"/>
      <c r="E104" s="116"/>
      <c r="F104" s="116"/>
      <c r="G104" s="7"/>
      <c r="H104" s="7"/>
      <c r="I104" s="7"/>
    </row>
    <row r="105" spans="2:9" ht="18.75" x14ac:dyDescent="0.3">
      <c r="B105" s="125"/>
      <c r="C105" s="115"/>
      <c r="D105" s="90"/>
      <c r="E105" s="116"/>
      <c r="F105" s="116"/>
      <c r="G105" s="7"/>
      <c r="H105" s="7"/>
      <c r="I105" s="7"/>
    </row>
    <row r="106" spans="2:9" ht="18" customHeight="1" x14ac:dyDescent="0.3">
      <c r="B106" s="125"/>
      <c r="C106" s="115"/>
      <c r="D106" s="90"/>
      <c r="E106" s="116"/>
      <c r="F106" s="116"/>
      <c r="G106" s="7"/>
      <c r="H106" s="7"/>
      <c r="I106" s="7"/>
    </row>
    <row r="107" spans="2:9" ht="18" customHeight="1" x14ac:dyDescent="0.3">
      <c r="B107" s="125"/>
      <c r="C107" s="115"/>
      <c r="D107" s="90"/>
      <c r="E107" s="116"/>
      <c r="F107" s="116"/>
      <c r="G107" s="7"/>
      <c r="H107" s="7"/>
      <c r="I107" s="7"/>
    </row>
    <row r="108" spans="2:9" ht="18" customHeight="1" x14ac:dyDescent="0.3">
      <c r="B108" s="125"/>
      <c r="C108" s="115"/>
      <c r="D108" s="90"/>
      <c r="E108" s="116"/>
      <c r="F108" s="116"/>
      <c r="G108" s="7"/>
      <c r="H108" s="7"/>
      <c r="I108" s="7"/>
    </row>
    <row r="109" spans="2:9" ht="18" customHeight="1" x14ac:dyDescent="0.3">
      <c r="B109" s="125"/>
      <c r="C109" s="115"/>
      <c r="D109" s="90"/>
      <c r="E109" s="116"/>
      <c r="F109" s="116"/>
    </row>
    <row r="110" spans="2:9" ht="18" customHeight="1" x14ac:dyDescent="0.3">
      <c r="B110" s="125"/>
      <c r="C110" s="115"/>
      <c r="D110" s="90"/>
      <c r="E110" s="116"/>
      <c r="F110" s="116"/>
    </row>
    <row r="111" spans="2:9" ht="18" customHeight="1" x14ac:dyDescent="0.3">
      <c r="B111" s="125"/>
      <c r="C111" s="115"/>
      <c r="D111" s="90"/>
      <c r="E111" s="116"/>
      <c r="F111" s="116"/>
    </row>
    <row r="112" spans="2:9" ht="18" customHeight="1" x14ac:dyDescent="0.3">
      <c r="B112" s="125"/>
      <c r="C112" s="115"/>
      <c r="D112" s="90"/>
      <c r="E112" s="116"/>
      <c r="F112" s="116"/>
    </row>
    <row r="113" spans="2:6" ht="18" customHeight="1" x14ac:dyDescent="0.3">
      <c r="B113" s="125"/>
      <c r="C113" s="115"/>
      <c r="D113" s="90"/>
      <c r="E113" s="116"/>
      <c r="F113" s="116"/>
    </row>
    <row r="114" spans="2:6" ht="18" customHeight="1" x14ac:dyDescent="0.3">
      <c r="B114" s="125"/>
      <c r="C114" s="115"/>
      <c r="D114" s="90"/>
      <c r="E114" s="116"/>
      <c r="F114" s="116"/>
    </row>
    <row r="119" spans="2:6" ht="12.75" customHeight="1" x14ac:dyDescent="0.25"/>
    <row r="121" spans="2:6" ht="12.75" customHeight="1" x14ac:dyDescent="0.25"/>
    <row r="127" spans="2:6" ht="12.75" customHeight="1" x14ac:dyDescent="0.25"/>
    <row r="130" ht="12.75" customHeight="1" x14ac:dyDescent="0.25"/>
    <row r="135" ht="12.75" customHeight="1" x14ac:dyDescent="0.25"/>
    <row r="138" ht="12.75" customHeight="1" x14ac:dyDescent="0.25"/>
    <row r="144" ht="12.75" customHeight="1" x14ac:dyDescent="0.25"/>
  </sheetData>
  <mergeCells count="54">
    <mergeCell ref="F101:F102"/>
    <mergeCell ref="B101:B102"/>
    <mergeCell ref="C101:C102"/>
    <mergeCell ref="D101:D102"/>
    <mergeCell ref="E101:E102"/>
    <mergeCell ref="B52:H52"/>
    <mergeCell ref="B53:B54"/>
    <mergeCell ref="C53:C54"/>
    <mergeCell ref="D53:D54"/>
    <mergeCell ref="E53:E54"/>
    <mergeCell ref="F53:F54"/>
    <mergeCell ref="G53:G54"/>
    <mergeCell ref="H53:H54"/>
    <mergeCell ref="I27:I28"/>
    <mergeCell ref="B43:I43"/>
    <mergeCell ref="B44:B45"/>
    <mergeCell ref="C44:C45"/>
    <mergeCell ref="D44:D45"/>
    <mergeCell ref="E44:E45"/>
    <mergeCell ref="F44:F45"/>
    <mergeCell ref="G44:G45"/>
    <mergeCell ref="H44:H45"/>
    <mergeCell ref="I44:I45"/>
    <mergeCell ref="H19:H20"/>
    <mergeCell ref="I19:I20"/>
    <mergeCell ref="B26:I26"/>
    <mergeCell ref="B27:B28"/>
    <mergeCell ref="C27:C28"/>
    <mergeCell ref="D27:D28"/>
    <mergeCell ref="E27:E28"/>
    <mergeCell ref="F27:F28"/>
    <mergeCell ref="G27:G28"/>
    <mergeCell ref="H27:H28"/>
    <mergeCell ref="B19:B20"/>
    <mergeCell ref="C19:C20"/>
    <mergeCell ref="D19:D20"/>
    <mergeCell ref="E19:E20"/>
    <mergeCell ref="F19:F20"/>
    <mergeCell ref="G19:G20"/>
    <mergeCell ref="B18:I18"/>
    <mergeCell ref="B9:G9"/>
    <mergeCell ref="B10:I10"/>
    <mergeCell ref="B11:B12"/>
    <mergeCell ref="C11:C12"/>
    <mergeCell ref="D11:D12"/>
    <mergeCell ref="E11:E12"/>
    <mergeCell ref="F11:F12"/>
    <mergeCell ref="H11:H12"/>
    <mergeCell ref="I11:I12"/>
    <mergeCell ref="J11:J12"/>
    <mergeCell ref="G11:G12"/>
    <mergeCell ref="A6:I6"/>
    <mergeCell ref="A7:I7"/>
    <mergeCell ref="A8:I8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37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27"/>
  <sheetViews>
    <sheetView view="pageBreakPreview" zoomScaleNormal="100" zoomScaleSheetLayoutView="100" zoomScalePageLayoutView="110" workbookViewId="0"/>
  </sheetViews>
  <sheetFormatPr defaultColWidth="8.85546875" defaultRowHeight="18" x14ac:dyDescent="0.25"/>
  <cols>
    <col min="1" max="1" width="6.85546875" style="13" customWidth="1"/>
    <col min="2" max="2" width="23.42578125" style="1" customWidth="1"/>
    <col min="3" max="3" width="12" style="1" customWidth="1"/>
    <col min="4" max="4" width="12.42578125" style="2" customWidth="1"/>
    <col min="5" max="5" width="13.85546875" style="2" customWidth="1"/>
    <col min="6" max="6" width="15.140625" style="2" customWidth="1"/>
    <col min="7" max="9" width="13.85546875" style="2" customWidth="1"/>
    <col min="10" max="10" width="18.85546875" style="7" customWidth="1"/>
    <col min="11" max="11" width="33.42578125" style="3" customWidth="1"/>
    <col min="12" max="12" width="5" style="3" customWidth="1"/>
    <col min="13" max="16384" width="8.85546875" style="3"/>
  </cols>
  <sheetData>
    <row r="1" spans="1:10" x14ac:dyDescent="0.25">
      <c r="B1" s="6"/>
      <c r="C1" s="6"/>
      <c r="D1" s="7"/>
      <c r="E1" s="7"/>
      <c r="F1" s="7"/>
      <c r="G1" s="7"/>
      <c r="H1" s="7"/>
      <c r="I1" s="7"/>
    </row>
    <row r="2" spans="1:10" x14ac:dyDescent="0.25">
      <c r="B2" s="6"/>
      <c r="C2" s="6"/>
      <c r="D2" s="7"/>
      <c r="E2" s="7"/>
      <c r="F2" s="7"/>
      <c r="G2" s="7"/>
      <c r="H2" s="7"/>
      <c r="I2" s="7"/>
    </row>
    <row r="3" spans="1:10" x14ac:dyDescent="0.2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2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25">
      <c r="B5" s="6"/>
      <c r="C5" s="6"/>
      <c r="D5" s="7"/>
      <c r="E5" s="7"/>
      <c r="F5" s="7"/>
      <c r="G5" s="7"/>
      <c r="H5" s="7"/>
      <c r="I5" s="7"/>
    </row>
    <row r="6" spans="1:10" s="21" customFormat="1" ht="45" x14ac:dyDescent="0.25">
      <c r="A6" s="192" t="s">
        <v>45</v>
      </c>
      <c r="B6" s="192"/>
      <c r="C6" s="192"/>
      <c r="D6" s="192"/>
      <c r="E6" s="192"/>
      <c r="F6" s="192"/>
      <c r="G6" s="192"/>
      <c r="H6" s="192"/>
      <c r="I6" s="192"/>
    </row>
    <row r="7" spans="1:10" s="21" customFormat="1" ht="45" x14ac:dyDescent="0.25">
      <c r="A7" s="192" t="s">
        <v>1</v>
      </c>
      <c r="B7" s="192"/>
      <c r="C7" s="192"/>
      <c r="D7" s="192"/>
      <c r="E7" s="192"/>
      <c r="F7" s="192"/>
      <c r="G7" s="192"/>
      <c r="H7" s="192"/>
      <c r="I7" s="192"/>
    </row>
    <row r="8" spans="1:10" s="4" customFormat="1" ht="34.5" x14ac:dyDescent="0.25">
      <c r="A8" s="194" t="str">
        <f>MELBOURNE!A7</f>
        <v>15th April 2024</v>
      </c>
      <c r="B8" s="194"/>
      <c r="C8" s="194"/>
      <c r="D8" s="194"/>
      <c r="E8" s="194"/>
      <c r="F8" s="194"/>
      <c r="G8" s="194"/>
      <c r="H8" s="194"/>
      <c r="I8" s="194"/>
      <c r="J8" s="21"/>
    </row>
    <row r="9" spans="1:10" s="4" customFormat="1" ht="17.25" customHeight="1" x14ac:dyDescent="0.25">
      <c r="A9" s="80"/>
      <c r="B9" s="80"/>
      <c r="C9" s="80"/>
      <c r="D9" s="80"/>
      <c r="E9" s="80"/>
      <c r="F9" s="80"/>
      <c r="G9" s="80"/>
      <c r="H9" s="80"/>
      <c r="I9" s="80"/>
      <c r="J9" s="21"/>
    </row>
    <row r="10" spans="1:10" ht="18.75" x14ac:dyDescent="0.3">
      <c r="B10" s="81"/>
      <c r="C10" s="37"/>
      <c r="D10" s="25"/>
      <c r="E10" s="25"/>
      <c r="F10" s="25"/>
      <c r="G10" s="25"/>
      <c r="H10" s="44"/>
      <c r="I10" s="11"/>
      <c r="J10" s="8"/>
    </row>
    <row r="11" spans="1:10" ht="31.5" thickBot="1" x14ac:dyDescent="0.5">
      <c r="B11" s="215" t="s">
        <v>14</v>
      </c>
      <c r="C11" s="215"/>
      <c r="D11" s="215"/>
      <c r="E11" s="215"/>
      <c r="F11" s="215"/>
      <c r="G11" s="215"/>
      <c r="H11" s="215"/>
      <c r="I11" s="215"/>
      <c r="J11" s="8"/>
    </row>
    <row r="12" spans="1:10" ht="12.75" customHeight="1" x14ac:dyDescent="0.25">
      <c r="B12" s="213" t="s">
        <v>3</v>
      </c>
      <c r="C12" s="244" t="s">
        <v>4</v>
      </c>
      <c r="D12" s="208" t="s">
        <v>37</v>
      </c>
      <c r="E12" s="208" t="s">
        <v>46</v>
      </c>
      <c r="F12" s="208" t="s">
        <v>15</v>
      </c>
      <c r="G12" s="208" t="s">
        <v>40</v>
      </c>
      <c r="H12" s="208" t="s">
        <v>17</v>
      </c>
      <c r="I12" s="219" t="s">
        <v>18</v>
      </c>
      <c r="J12" s="219" t="s">
        <v>74</v>
      </c>
    </row>
    <row r="13" spans="1:10" ht="24.75" customHeight="1" thickBot="1" x14ac:dyDescent="0.3">
      <c r="B13" s="243"/>
      <c r="C13" s="245"/>
      <c r="D13" s="246"/>
      <c r="E13" s="246"/>
      <c r="F13" s="246"/>
      <c r="G13" s="241"/>
      <c r="H13" s="241"/>
      <c r="I13" s="242"/>
      <c r="J13" s="242"/>
    </row>
    <row r="14" spans="1:10" ht="18.75" customHeight="1" x14ac:dyDescent="0.3">
      <c r="B14" s="26" t="s">
        <v>56</v>
      </c>
      <c r="C14" s="88" t="s">
        <v>87</v>
      </c>
      <c r="D14" s="34">
        <v>45405.625</v>
      </c>
      <c r="E14" s="34">
        <v>45410</v>
      </c>
      <c r="F14" s="34">
        <v>45415</v>
      </c>
      <c r="G14" s="68">
        <f>E14+20</f>
        <v>45430</v>
      </c>
      <c r="H14" s="68">
        <f>E14+18</f>
        <v>45428</v>
      </c>
      <c r="I14" s="68">
        <f>E14+21</f>
        <v>45431</v>
      </c>
      <c r="J14" s="69">
        <f>F14+17</f>
        <v>45432</v>
      </c>
    </row>
    <row r="15" spans="1:10" ht="18.75" x14ac:dyDescent="0.3">
      <c r="B15" s="26" t="s">
        <v>65</v>
      </c>
      <c r="C15" s="88" t="s">
        <v>93</v>
      </c>
      <c r="D15" s="34">
        <v>45421.625</v>
      </c>
      <c r="E15" s="34">
        <v>45425</v>
      </c>
      <c r="F15" s="34">
        <v>45431</v>
      </c>
      <c r="G15" s="34">
        <f t="shared" ref="G15:G17" si="0">E15+20</f>
        <v>45445</v>
      </c>
      <c r="H15" s="34">
        <f t="shared" ref="H15:H17" si="1">E15+18</f>
        <v>45443</v>
      </c>
      <c r="I15" s="34">
        <f>E15+21</f>
        <v>45446</v>
      </c>
      <c r="J15" s="31">
        <f t="shared" ref="J15:J17" si="2">F15+17</f>
        <v>45448</v>
      </c>
    </row>
    <row r="16" spans="1:10" ht="18.75" x14ac:dyDescent="0.3">
      <c r="B16" s="26" t="s">
        <v>59</v>
      </c>
      <c r="C16" s="88" t="s">
        <v>91</v>
      </c>
      <c r="D16" s="34">
        <v>45435.625</v>
      </c>
      <c r="E16" s="34">
        <v>45439</v>
      </c>
      <c r="F16" s="34">
        <v>45445</v>
      </c>
      <c r="G16" s="34">
        <f t="shared" si="0"/>
        <v>45459</v>
      </c>
      <c r="H16" s="34">
        <f t="shared" si="1"/>
        <v>45457</v>
      </c>
      <c r="I16" s="34">
        <f t="shared" ref="I16:I17" si="3">E16+21</f>
        <v>45460</v>
      </c>
      <c r="J16" s="31">
        <f t="shared" si="2"/>
        <v>45462</v>
      </c>
    </row>
    <row r="17" spans="1:11" ht="18.75" customHeight="1" thickBot="1" x14ac:dyDescent="0.35">
      <c r="B17" s="27" t="s">
        <v>103</v>
      </c>
      <c r="C17" s="28" t="s">
        <v>104</v>
      </c>
      <c r="D17" s="29">
        <v>45449.625</v>
      </c>
      <c r="E17" s="29">
        <v>45453</v>
      </c>
      <c r="F17" s="29">
        <v>45459</v>
      </c>
      <c r="G17" s="29">
        <f t="shared" si="0"/>
        <v>45473</v>
      </c>
      <c r="H17" s="29">
        <f t="shared" si="1"/>
        <v>45471</v>
      </c>
      <c r="I17" s="29">
        <f t="shared" si="3"/>
        <v>45474</v>
      </c>
      <c r="J17" s="32">
        <f t="shared" si="2"/>
        <v>45476</v>
      </c>
    </row>
    <row r="18" spans="1:11" ht="18.75" customHeight="1" x14ac:dyDescent="0.25">
      <c r="B18" s="80"/>
      <c r="C18" s="80"/>
      <c r="D18" s="80"/>
      <c r="E18" s="80"/>
      <c r="F18" s="80"/>
      <c r="G18" s="80"/>
      <c r="H18" s="80"/>
      <c r="I18" s="80"/>
      <c r="J18" s="8"/>
    </row>
    <row r="19" spans="1:11" ht="35.25" customHeight="1" thickBot="1" x14ac:dyDescent="0.5">
      <c r="B19" s="215" t="s">
        <v>82</v>
      </c>
      <c r="C19" s="215"/>
      <c r="D19" s="215"/>
      <c r="E19" s="215"/>
      <c r="F19" s="215"/>
      <c r="G19" s="215"/>
      <c r="H19" s="215"/>
      <c r="I19" s="215"/>
      <c r="J19" s="8"/>
      <c r="K19" s="10"/>
    </row>
    <row r="20" spans="1:11" ht="18" customHeight="1" thickBot="1" x14ac:dyDescent="0.3">
      <c r="B20" s="175" t="s">
        <v>3</v>
      </c>
      <c r="C20" s="177" t="s">
        <v>4</v>
      </c>
      <c r="D20" s="179" t="s">
        <v>37</v>
      </c>
      <c r="E20" s="179" t="s">
        <v>46</v>
      </c>
      <c r="F20" s="179" t="s">
        <v>15</v>
      </c>
      <c r="G20" s="179" t="s">
        <v>19</v>
      </c>
      <c r="H20" s="181" t="s">
        <v>76</v>
      </c>
      <c r="I20" s="181" t="s">
        <v>77</v>
      </c>
      <c r="J20" s="8"/>
      <c r="K20" s="10"/>
    </row>
    <row r="21" spans="1:11" ht="18" customHeight="1" thickBot="1" x14ac:dyDescent="0.3">
      <c r="B21" s="176"/>
      <c r="C21" s="178"/>
      <c r="D21" s="180"/>
      <c r="E21" s="180"/>
      <c r="F21" s="180"/>
      <c r="G21" s="209"/>
      <c r="H21" s="182"/>
      <c r="I21" s="182"/>
      <c r="J21" s="8"/>
      <c r="K21" s="10"/>
    </row>
    <row r="22" spans="1:11" s="10" customFormat="1" ht="18.75" customHeight="1" x14ac:dyDescent="0.3">
      <c r="A22" s="13"/>
      <c r="B22" s="104" t="str">
        <f t="shared" ref="B22:E25" si="4">B14</f>
        <v>OOCL ITALY</v>
      </c>
      <c r="C22" s="105" t="str">
        <f t="shared" si="4"/>
        <v>135N</v>
      </c>
      <c r="D22" s="68">
        <f t="shared" si="4"/>
        <v>45405.625</v>
      </c>
      <c r="E22" s="68">
        <f t="shared" si="4"/>
        <v>45410</v>
      </c>
      <c r="F22" s="68">
        <f>E22+6</f>
        <v>45416</v>
      </c>
      <c r="G22" s="68">
        <f>E22+31</f>
        <v>45441</v>
      </c>
      <c r="H22" s="68">
        <f>E22+28</f>
        <v>45438</v>
      </c>
      <c r="I22" s="31">
        <f>F22+28</f>
        <v>45444</v>
      </c>
      <c r="J22" s="8"/>
    </row>
    <row r="23" spans="1:11" s="10" customFormat="1" ht="18.75" customHeight="1" x14ac:dyDescent="0.3">
      <c r="A23" s="13"/>
      <c r="B23" s="26" t="str">
        <f t="shared" si="4"/>
        <v>KOTA LAMBAI</v>
      </c>
      <c r="C23" s="88" t="str">
        <f t="shared" si="4"/>
        <v>167N</v>
      </c>
      <c r="D23" s="34">
        <f t="shared" si="4"/>
        <v>45421.625</v>
      </c>
      <c r="E23" s="34">
        <f t="shared" si="4"/>
        <v>45425</v>
      </c>
      <c r="F23" s="34">
        <f t="shared" ref="F23:F25" si="5">E23+6</f>
        <v>45431</v>
      </c>
      <c r="G23" s="34">
        <f>E23+31</f>
        <v>45456</v>
      </c>
      <c r="H23" s="34">
        <f t="shared" ref="H23:I25" si="6">E23+28</f>
        <v>45453</v>
      </c>
      <c r="I23" s="31">
        <f>F23+28</f>
        <v>45459</v>
      </c>
      <c r="J23" s="8"/>
    </row>
    <row r="24" spans="1:11" s="10" customFormat="1" ht="18.75" customHeight="1" x14ac:dyDescent="0.3">
      <c r="A24" s="13"/>
      <c r="B24" s="26" t="str">
        <f t="shared" si="4"/>
        <v>OOCL CHICAGO</v>
      </c>
      <c r="C24" s="88" t="str">
        <f t="shared" si="4"/>
        <v>100N</v>
      </c>
      <c r="D24" s="34">
        <f t="shared" si="4"/>
        <v>45435.625</v>
      </c>
      <c r="E24" s="34">
        <f t="shared" si="4"/>
        <v>45439</v>
      </c>
      <c r="F24" s="34">
        <f t="shared" si="5"/>
        <v>45445</v>
      </c>
      <c r="G24" s="34">
        <f t="shared" ref="G24" si="7">E24+31</f>
        <v>45470</v>
      </c>
      <c r="H24" s="34">
        <f t="shared" si="6"/>
        <v>45467</v>
      </c>
      <c r="I24" s="31">
        <f t="shared" si="6"/>
        <v>45473</v>
      </c>
      <c r="J24" s="8"/>
    </row>
    <row r="25" spans="1:11" s="10" customFormat="1" ht="18.75" customHeight="1" thickBot="1" x14ac:dyDescent="0.35">
      <c r="A25" s="13"/>
      <c r="B25" s="26" t="str">
        <f t="shared" si="4"/>
        <v>OOCL PANAMA</v>
      </c>
      <c r="C25" s="88" t="str">
        <f t="shared" si="4"/>
        <v>314N</v>
      </c>
      <c r="D25" s="34">
        <f t="shared" si="4"/>
        <v>45449.625</v>
      </c>
      <c r="E25" s="34">
        <f t="shared" si="4"/>
        <v>45453</v>
      </c>
      <c r="F25" s="34">
        <f t="shared" si="5"/>
        <v>45459</v>
      </c>
      <c r="G25" s="29">
        <f>E25+31</f>
        <v>45484</v>
      </c>
      <c r="H25" s="29">
        <f>E25+28</f>
        <v>45481</v>
      </c>
      <c r="I25" s="32">
        <f t="shared" si="6"/>
        <v>45487</v>
      </c>
      <c r="J25" s="8"/>
    </row>
    <row r="26" spans="1:11" ht="36.75" customHeight="1" thickBot="1" x14ac:dyDescent="0.5">
      <c r="B26" s="188" t="s">
        <v>20</v>
      </c>
      <c r="C26" s="188"/>
      <c r="D26" s="188"/>
      <c r="E26" s="188"/>
      <c r="F26" s="188"/>
      <c r="G26" s="188"/>
      <c r="H26" s="188"/>
      <c r="I26" s="188"/>
      <c r="J26" s="8"/>
    </row>
    <row r="27" spans="1:11" ht="18" customHeight="1" x14ac:dyDescent="0.25">
      <c r="B27" s="175" t="s">
        <v>3</v>
      </c>
      <c r="C27" s="177" t="s">
        <v>4</v>
      </c>
      <c r="D27" s="179" t="s">
        <v>37</v>
      </c>
      <c r="E27" s="179" t="s">
        <v>46</v>
      </c>
      <c r="F27" s="179" t="s">
        <v>15</v>
      </c>
      <c r="G27" s="247" t="s">
        <v>21</v>
      </c>
      <c r="H27" s="249" t="s">
        <v>22</v>
      </c>
      <c r="I27" s="249" t="s">
        <v>23</v>
      </c>
      <c r="J27" s="8"/>
    </row>
    <row r="28" spans="1:11" ht="18" customHeight="1" thickBot="1" x14ac:dyDescent="0.3">
      <c r="B28" s="176"/>
      <c r="C28" s="178"/>
      <c r="D28" s="180"/>
      <c r="E28" s="180"/>
      <c r="F28" s="180"/>
      <c r="G28" s="248"/>
      <c r="H28" s="250"/>
      <c r="I28" s="250"/>
      <c r="J28" s="8"/>
    </row>
    <row r="29" spans="1:11" s="10" customFormat="1" ht="20.25" customHeight="1" x14ac:dyDescent="0.3">
      <c r="A29" s="13"/>
      <c r="B29" s="104" t="str">
        <f t="shared" ref="B29:E32" si="8">B14</f>
        <v>OOCL ITALY</v>
      </c>
      <c r="C29" s="105" t="str">
        <f t="shared" si="8"/>
        <v>135N</v>
      </c>
      <c r="D29" s="68">
        <f t="shared" si="8"/>
        <v>45405.625</v>
      </c>
      <c r="E29" s="68">
        <f t="shared" si="8"/>
        <v>45410</v>
      </c>
      <c r="F29" s="68">
        <f>E29+6</f>
        <v>45416</v>
      </c>
      <c r="G29" s="68">
        <f>E29+48</f>
        <v>45458</v>
      </c>
      <c r="H29" s="68">
        <f>E29+48</f>
        <v>45458</v>
      </c>
      <c r="I29" s="69">
        <f>E29+45</f>
        <v>45455</v>
      </c>
      <c r="J29" s="8"/>
    </row>
    <row r="30" spans="1:11" s="10" customFormat="1" ht="20.25" customHeight="1" x14ac:dyDescent="0.3">
      <c r="A30" s="13"/>
      <c r="B30" s="26" t="str">
        <f t="shared" si="8"/>
        <v>KOTA LAMBAI</v>
      </c>
      <c r="C30" s="88" t="str">
        <f t="shared" si="8"/>
        <v>167N</v>
      </c>
      <c r="D30" s="34">
        <f t="shared" si="8"/>
        <v>45421.625</v>
      </c>
      <c r="E30" s="34">
        <f t="shared" si="8"/>
        <v>45425</v>
      </c>
      <c r="F30" s="34">
        <f t="shared" ref="F30:F32" si="9">E30+6</f>
        <v>45431</v>
      </c>
      <c r="G30" s="34">
        <f t="shared" ref="G30:G32" si="10">E30+48</f>
        <v>45473</v>
      </c>
      <c r="H30" s="34">
        <f t="shared" ref="H30:H32" si="11">E30+48</f>
        <v>45473</v>
      </c>
      <c r="I30" s="31">
        <f t="shared" ref="I30:I32" si="12">E30+45</f>
        <v>45470</v>
      </c>
      <c r="J30" s="8"/>
    </row>
    <row r="31" spans="1:11" s="10" customFormat="1" ht="20.25" customHeight="1" x14ac:dyDescent="0.3">
      <c r="A31" s="13"/>
      <c r="B31" s="26" t="str">
        <f t="shared" si="8"/>
        <v>OOCL CHICAGO</v>
      </c>
      <c r="C31" s="88" t="str">
        <f t="shared" si="8"/>
        <v>100N</v>
      </c>
      <c r="D31" s="34">
        <f t="shared" si="8"/>
        <v>45435.625</v>
      </c>
      <c r="E31" s="34">
        <f t="shared" si="8"/>
        <v>45439</v>
      </c>
      <c r="F31" s="34">
        <f t="shared" si="9"/>
        <v>45445</v>
      </c>
      <c r="G31" s="34">
        <f t="shared" si="10"/>
        <v>45487</v>
      </c>
      <c r="H31" s="34">
        <f t="shared" si="11"/>
        <v>45487</v>
      </c>
      <c r="I31" s="31">
        <f t="shared" si="12"/>
        <v>45484</v>
      </c>
      <c r="J31" s="8"/>
    </row>
    <row r="32" spans="1:11" s="10" customFormat="1" ht="20.25" customHeight="1" thickBot="1" x14ac:dyDescent="0.35">
      <c r="A32" s="13"/>
      <c r="B32" s="27" t="str">
        <f t="shared" si="8"/>
        <v>OOCL PANAMA</v>
      </c>
      <c r="C32" s="28" t="str">
        <f t="shared" si="8"/>
        <v>314N</v>
      </c>
      <c r="D32" s="29">
        <f t="shared" si="8"/>
        <v>45449.625</v>
      </c>
      <c r="E32" s="29">
        <f t="shared" si="8"/>
        <v>45453</v>
      </c>
      <c r="F32" s="29">
        <f t="shared" si="9"/>
        <v>45459</v>
      </c>
      <c r="G32" s="29">
        <f t="shared" si="10"/>
        <v>45501</v>
      </c>
      <c r="H32" s="29">
        <f t="shared" si="11"/>
        <v>45501</v>
      </c>
      <c r="I32" s="32">
        <f t="shared" si="12"/>
        <v>45498</v>
      </c>
      <c r="J32" s="8"/>
    </row>
    <row r="33" spans="1:10" s="10" customFormat="1" ht="20.25" customHeight="1" x14ac:dyDescent="0.3">
      <c r="A33" s="13"/>
      <c r="B33" s="41"/>
      <c r="C33" s="42"/>
      <c r="D33" s="44"/>
      <c r="E33" s="44"/>
      <c r="F33" s="44"/>
      <c r="G33" s="44"/>
      <c r="H33" s="44"/>
      <c r="I33" s="44"/>
      <c r="J33" s="8"/>
    </row>
    <row r="34" spans="1:10" s="10" customFormat="1" ht="20.25" customHeight="1" x14ac:dyDescent="0.3">
      <c r="A34" s="13"/>
      <c r="B34" s="41"/>
      <c r="C34" s="63"/>
      <c r="D34" s="47"/>
      <c r="E34" s="44"/>
      <c r="F34" s="44"/>
      <c r="G34" s="44"/>
      <c r="H34" s="44"/>
      <c r="I34" s="44"/>
      <c r="J34" s="8"/>
    </row>
    <row r="35" spans="1:10" s="10" customFormat="1" ht="20.25" customHeight="1" x14ac:dyDescent="0.3">
      <c r="A35" s="13"/>
      <c r="B35" s="41"/>
      <c r="C35" s="63"/>
      <c r="D35" s="47"/>
      <c r="E35" s="44"/>
      <c r="F35" s="44"/>
      <c r="G35" s="44"/>
      <c r="H35" s="44"/>
      <c r="I35" s="44"/>
      <c r="J35" s="8"/>
    </row>
    <row r="36" spans="1:10" s="10" customFormat="1" ht="20.25" customHeight="1" x14ac:dyDescent="0.3">
      <c r="A36" s="13"/>
      <c r="B36" s="41"/>
      <c r="C36" s="63"/>
      <c r="D36" s="47"/>
      <c r="E36" s="44"/>
      <c r="F36" s="44"/>
      <c r="G36" s="44"/>
      <c r="H36" s="44"/>
      <c r="I36" s="44"/>
      <c r="J36" s="8"/>
    </row>
    <row r="37" spans="1:10" s="10" customFormat="1" ht="20.25" customHeight="1" x14ac:dyDescent="0.3">
      <c r="A37" s="13"/>
      <c r="B37" s="41"/>
      <c r="C37" s="63"/>
      <c r="D37" s="47"/>
      <c r="E37" s="44"/>
      <c r="F37" s="44"/>
      <c r="G37" s="44"/>
      <c r="H37" s="44"/>
      <c r="I37" s="44"/>
      <c r="J37" s="8"/>
    </row>
    <row r="38" spans="1:10" s="10" customFormat="1" ht="20.25" customHeight="1" x14ac:dyDescent="0.3">
      <c r="A38" s="13"/>
      <c r="B38" s="41"/>
      <c r="C38" s="63"/>
      <c r="D38" s="47"/>
      <c r="E38" s="44"/>
      <c r="F38" s="44"/>
      <c r="G38" s="44"/>
      <c r="H38" s="44"/>
      <c r="I38" s="44"/>
      <c r="J38" s="8"/>
    </row>
    <row r="39" spans="1:10" s="10" customFormat="1" ht="20.25" customHeight="1" x14ac:dyDescent="0.3">
      <c r="A39" s="13"/>
      <c r="B39" s="41"/>
      <c r="C39" s="63"/>
      <c r="D39" s="47"/>
      <c r="E39" s="44"/>
      <c r="F39" s="44"/>
      <c r="G39" s="44"/>
      <c r="H39" s="44"/>
      <c r="I39" s="44"/>
      <c r="J39" s="8"/>
    </row>
    <row r="40" spans="1:10" s="10" customFormat="1" ht="20.25" customHeight="1" x14ac:dyDescent="0.3">
      <c r="A40" s="13"/>
      <c r="B40" s="41"/>
      <c r="C40" s="63"/>
      <c r="D40" s="47"/>
      <c r="E40" s="44"/>
      <c r="F40" s="44"/>
      <c r="G40" s="44"/>
      <c r="H40" s="44"/>
      <c r="I40" s="44"/>
      <c r="J40" s="8"/>
    </row>
    <row r="41" spans="1:10" s="10" customFormat="1" ht="20.25" customHeight="1" x14ac:dyDescent="0.3">
      <c r="A41" s="13"/>
      <c r="B41" s="41"/>
      <c r="C41" s="63"/>
      <c r="D41" s="47"/>
      <c r="E41" s="44"/>
      <c r="F41" s="44"/>
      <c r="G41" s="44"/>
      <c r="H41" s="44"/>
      <c r="I41" s="44"/>
      <c r="J41" s="8"/>
    </row>
    <row r="42" spans="1:10" ht="20.25" customHeight="1" x14ac:dyDescent="0.3">
      <c r="B42" s="41"/>
      <c r="C42" s="63"/>
      <c r="D42" s="47"/>
      <c r="E42" s="44"/>
      <c r="F42" s="44"/>
      <c r="G42" s="44"/>
      <c r="H42" s="44"/>
      <c r="I42" s="44"/>
      <c r="J42" s="8"/>
    </row>
    <row r="43" spans="1:10" ht="24.75" customHeight="1" thickBot="1" x14ac:dyDescent="0.5">
      <c r="B43" s="215" t="s">
        <v>24</v>
      </c>
      <c r="C43" s="215"/>
      <c r="D43" s="215"/>
      <c r="E43" s="215"/>
      <c r="F43" s="215"/>
      <c r="G43" s="215"/>
      <c r="H43" s="215"/>
      <c r="I43" s="215"/>
      <c r="J43" s="8"/>
    </row>
    <row r="44" spans="1:10" ht="20.25" customHeight="1" x14ac:dyDescent="0.25">
      <c r="B44" s="175" t="s">
        <v>3</v>
      </c>
      <c r="C44" s="177" t="s">
        <v>4</v>
      </c>
      <c r="D44" s="179" t="s">
        <v>37</v>
      </c>
      <c r="E44" s="179" t="s">
        <v>46</v>
      </c>
      <c r="F44" s="179" t="s">
        <v>15</v>
      </c>
      <c r="G44" s="251" t="s">
        <v>25</v>
      </c>
      <c r="H44" s="209" t="s">
        <v>26</v>
      </c>
      <c r="I44" s="184" t="s">
        <v>78</v>
      </c>
      <c r="J44" s="8"/>
    </row>
    <row r="45" spans="1:10" ht="20.25" customHeight="1" thickBot="1" x14ac:dyDescent="0.3">
      <c r="B45" s="176"/>
      <c r="C45" s="178"/>
      <c r="D45" s="180"/>
      <c r="E45" s="180"/>
      <c r="F45" s="180"/>
      <c r="G45" s="252"/>
      <c r="H45" s="253"/>
      <c r="I45" s="185"/>
      <c r="J45" s="8"/>
    </row>
    <row r="46" spans="1:10" ht="20.25" customHeight="1" x14ac:dyDescent="0.3">
      <c r="B46" s="104" t="str">
        <f>B14</f>
        <v>OOCL ITALY</v>
      </c>
      <c r="C46" s="157" t="str">
        <f>C14</f>
        <v>135N</v>
      </c>
      <c r="D46" s="68">
        <f>D14</f>
        <v>45405.625</v>
      </c>
      <c r="E46" s="68">
        <f t="shared" ref="D46:E47" si="13">E14</f>
        <v>45410</v>
      </c>
      <c r="F46" s="68">
        <f>E46+6</f>
        <v>45416</v>
      </c>
      <c r="G46" s="68">
        <f>E46+38</f>
        <v>45448</v>
      </c>
      <c r="H46" s="68">
        <f>E46+48</f>
        <v>45458</v>
      </c>
      <c r="I46" s="31">
        <f>E46+51</f>
        <v>45461</v>
      </c>
      <c r="J46" s="8"/>
    </row>
    <row r="47" spans="1:10" ht="20.25" customHeight="1" x14ac:dyDescent="0.3">
      <c r="B47" s="26" t="str">
        <f>B15</f>
        <v>KOTA LAMBAI</v>
      </c>
      <c r="C47" s="155" t="str">
        <f>C15</f>
        <v>167N</v>
      </c>
      <c r="D47" s="34">
        <f t="shared" si="13"/>
        <v>45421.625</v>
      </c>
      <c r="E47" s="34">
        <f t="shared" si="13"/>
        <v>45425</v>
      </c>
      <c r="F47" s="34">
        <f t="shared" ref="F47:F49" si="14">E47+6</f>
        <v>45431</v>
      </c>
      <c r="G47" s="34">
        <f t="shared" ref="G47:G49" si="15">E47+38</f>
        <v>45463</v>
      </c>
      <c r="H47" s="34">
        <f t="shared" ref="H47:H49" si="16">E47+48</f>
        <v>45473</v>
      </c>
      <c r="I47" s="31">
        <f>E47+51</f>
        <v>45476</v>
      </c>
      <c r="J47" s="8"/>
    </row>
    <row r="48" spans="1:10" ht="20.25" customHeight="1" x14ac:dyDescent="0.3">
      <c r="B48" s="26" t="str">
        <f>B24</f>
        <v>OOCL CHICAGO</v>
      </c>
      <c r="C48" s="155" t="str">
        <f>C16</f>
        <v>100N</v>
      </c>
      <c r="D48" s="34">
        <f t="shared" ref="D48:E48" si="17">D16</f>
        <v>45435.625</v>
      </c>
      <c r="E48" s="34">
        <f t="shared" si="17"/>
        <v>45439</v>
      </c>
      <c r="F48" s="34">
        <f t="shared" si="14"/>
        <v>45445</v>
      </c>
      <c r="G48" s="34">
        <f t="shared" si="15"/>
        <v>45477</v>
      </c>
      <c r="H48" s="34">
        <f t="shared" si="16"/>
        <v>45487</v>
      </c>
      <c r="I48" s="31">
        <f>E48+51</f>
        <v>45490</v>
      </c>
      <c r="J48" s="8"/>
    </row>
    <row r="49" spans="2:10" ht="20.25" customHeight="1" thickBot="1" x14ac:dyDescent="0.35">
      <c r="B49" s="27" t="str">
        <f>B17</f>
        <v>OOCL PANAMA</v>
      </c>
      <c r="C49" s="156" t="str">
        <f>C17</f>
        <v>314N</v>
      </c>
      <c r="D49" s="29">
        <f>D17</f>
        <v>45449.625</v>
      </c>
      <c r="E49" s="29">
        <f>E17</f>
        <v>45453</v>
      </c>
      <c r="F49" s="29">
        <f t="shared" si="14"/>
        <v>45459</v>
      </c>
      <c r="G49" s="29">
        <f t="shared" si="15"/>
        <v>45491</v>
      </c>
      <c r="H49" s="29">
        <f t="shared" si="16"/>
        <v>45501</v>
      </c>
      <c r="I49" s="32">
        <f>E49+51</f>
        <v>45504</v>
      </c>
      <c r="J49" s="8"/>
    </row>
    <row r="50" spans="2:10" ht="18" customHeight="1" x14ac:dyDescent="0.3">
      <c r="B50" s="59"/>
      <c r="C50" s="57"/>
      <c r="D50" s="44"/>
      <c r="E50" s="44"/>
      <c r="F50" s="44"/>
      <c r="G50" s="47"/>
      <c r="H50" s="47"/>
      <c r="I50" s="8"/>
      <c r="J50" s="8"/>
    </row>
    <row r="51" spans="2:10" ht="18" customHeight="1" x14ac:dyDescent="0.2">
      <c r="B51" s="38"/>
      <c r="C51" s="62"/>
      <c r="D51" s="40"/>
      <c r="E51" s="40"/>
      <c r="F51" s="30"/>
      <c r="G51" s="30"/>
      <c r="H51" s="35"/>
      <c r="I51" s="8"/>
      <c r="J51" s="8"/>
    </row>
    <row r="52" spans="2:10" ht="18" customHeight="1" x14ac:dyDescent="0.2">
      <c r="B52" s="38"/>
      <c r="C52" s="62"/>
      <c r="D52" s="40"/>
      <c r="E52" s="40"/>
      <c r="F52" s="30"/>
      <c r="G52" s="30"/>
      <c r="H52" s="35"/>
      <c r="I52" s="8"/>
      <c r="J52" s="8"/>
    </row>
    <row r="53" spans="2:10" ht="18" customHeight="1" x14ac:dyDescent="0.2">
      <c r="B53" s="38"/>
      <c r="C53" s="62"/>
      <c r="D53" s="40"/>
      <c r="E53" s="40"/>
      <c r="F53" s="30"/>
      <c r="G53" s="30"/>
      <c r="H53" s="35"/>
      <c r="I53" s="8"/>
      <c r="J53" s="8"/>
    </row>
    <row r="54" spans="2:10" ht="18" customHeight="1" x14ac:dyDescent="0.2">
      <c r="B54" s="38"/>
      <c r="C54" s="62"/>
      <c r="D54" s="40"/>
      <c r="E54" s="40"/>
      <c r="F54" s="30"/>
      <c r="G54" s="30"/>
      <c r="H54" s="35"/>
      <c r="I54" s="8"/>
      <c r="J54" s="8"/>
    </row>
    <row r="55" spans="2:10" ht="18" customHeight="1" x14ac:dyDescent="0.2">
      <c r="B55" s="38"/>
      <c r="C55" s="62"/>
      <c r="D55" s="40"/>
      <c r="E55" s="40"/>
      <c r="F55" s="30"/>
      <c r="G55" s="30"/>
      <c r="H55" s="45"/>
      <c r="I55" s="45"/>
      <c r="J55" s="45"/>
    </row>
    <row r="56" spans="2:10" ht="18" customHeight="1" x14ac:dyDescent="0.2">
      <c r="B56" s="38"/>
      <c r="C56" s="62"/>
      <c r="D56" s="40"/>
      <c r="E56" s="40"/>
      <c r="F56" s="30"/>
      <c r="G56" s="30"/>
      <c r="H56" s="45"/>
      <c r="I56" s="45"/>
      <c r="J56" s="45"/>
    </row>
    <row r="57" spans="2:10" ht="18" customHeight="1" x14ac:dyDescent="0.2">
      <c r="B57" s="38"/>
      <c r="C57" s="48"/>
      <c r="D57" s="40"/>
      <c r="E57" s="40"/>
      <c r="F57" s="30"/>
      <c r="G57" s="30"/>
      <c r="H57" s="45"/>
      <c r="I57" s="45"/>
      <c r="J57" s="45"/>
    </row>
    <row r="58" spans="2:10" ht="18" customHeight="1" x14ac:dyDescent="0.2">
      <c r="B58" s="38"/>
      <c r="C58" s="48"/>
      <c r="D58" s="40"/>
      <c r="E58" s="40"/>
      <c r="F58" s="30"/>
      <c r="G58" s="30"/>
      <c r="H58" s="45"/>
      <c r="I58" s="45"/>
      <c r="J58" s="45"/>
    </row>
    <row r="59" spans="2:10" ht="18" customHeight="1" x14ac:dyDescent="0.25">
      <c r="B59" s="48"/>
      <c r="C59" s="48"/>
      <c r="D59" s="8"/>
      <c r="E59" s="8"/>
      <c r="F59" s="8"/>
      <c r="G59" s="8"/>
      <c r="H59" s="8"/>
      <c r="I59" s="8"/>
      <c r="J59" s="8"/>
    </row>
    <row r="60" spans="2:10" ht="18" customHeight="1" x14ac:dyDescent="0.25">
      <c r="B60" s="48"/>
      <c r="C60" s="48"/>
      <c r="D60" s="8"/>
      <c r="E60" s="8"/>
      <c r="F60" s="8"/>
      <c r="G60" s="8"/>
      <c r="H60" s="8"/>
      <c r="I60" s="8"/>
      <c r="J60" s="8"/>
    </row>
    <row r="61" spans="2:10" ht="18" customHeight="1" x14ac:dyDescent="0.25">
      <c r="B61" s="6"/>
      <c r="C61" s="6"/>
      <c r="D61" s="7"/>
      <c r="E61" s="7"/>
      <c r="F61" s="7"/>
      <c r="G61" s="7"/>
      <c r="H61" s="7"/>
      <c r="I61" s="46"/>
    </row>
    <row r="62" spans="2:10" ht="18" customHeight="1" x14ac:dyDescent="0.25">
      <c r="B62" s="6"/>
      <c r="C62" s="6"/>
      <c r="D62" s="7"/>
      <c r="E62" s="7"/>
      <c r="F62" s="7"/>
      <c r="G62" s="7"/>
      <c r="H62" s="7"/>
      <c r="I62" s="7"/>
      <c r="J62" s="46"/>
    </row>
    <row r="63" spans="2:10" ht="18" customHeight="1" x14ac:dyDescent="0.25">
      <c r="B63" s="6"/>
      <c r="C63" s="6"/>
      <c r="D63" s="7"/>
      <c r="E63" s="7"/>
      <c r="F63" s="7"/>
      <c r="G63" s="7"/>
      <c r="H63" s="7"/>
      <c r="I63" s="46"/>
    </row>
    <row r="64" spans="2:10" ht="18" customHeight="1" x14ac:dyDescent="0.25">
      <c r="B64" s="6"/>
      <c r="C64" s="6"/>
      <c r="D64" s="7"/>
      <c r="E64" s="7"/>
      <c r="F64" s="7"/>
      <c r="G64" s="7"/>
      <c r="H64" s="7"/>
      <c r="I64" s="7"/>
    </row>
    <row r="65" spans="2:10" ht="18" customHeight="1" x14ac:dyDescent="0.25">
      <c r="B65" s="6"/>
      <c r="C65" s="6"/>
      <c r="D65" s="7"/>
      <c r="E65" s="7"/>
      <c r="F65" s="7"/>
      <c r="G65" s="7"/>
      <c r="H65" s="7"/>
      <c r="I65" s="7"/>
    </row>
    <row r="66" spans="2:10" ht="18" customHeight="1" x14ac:dyDescent="0.25">
      <c r="B66" s="6"/>
      <c r="C66" s="6"/>
      <c r="D66" s="7"/>
      <c r="E66" s="7"/>
      <c r="F66" s="7"/>
      <c r="G66" s="7"/>
      <c r="H66" s="7"/>
      <c r="I66" s="7"/>
    </row>
    <row r="67" spans="2:10" ht="18" customHeight="1" x14ac:dyDescent="0.25">
      <c r="B67" s="6"/>
      <c r="C67" s="6"/>
      <c r="D67" s="7"/>
      <c r="E67" s="7"/>
      <c r="F67" s="7"/>
      <c r="G67" s="7"/>
      <c r="H67" s="7"/>
      <c r="I67" s="7"/>
    </row>
    <row r="68" spans="2:10" ht="18" customHeight="1" x14ac:dyDescent="0.25">
      <c r="B68" s="53" t="s">
        <v>57</v>
      </c>
      <c r="C68" s="6"/>
      <c r="D68" s="7"/>
      <c r="E68" s="7"/>
      <c r="F68" s="7"/>
      <c r="G68" s="7"/>
      <c r="H68" s="7"/>
      <c r="I68" s="7"/>
    </row>
    <row r="69" spans="2:10" ht="18" customHeight="1" x14ac:dyDescent="0.25">
      <c r="B69" s="53" t="s">
        <v>31</v>
      </c>
      <c r="C69" s="54"/>
      <c r="D69" s="55"/>
      <c r="E69" s="55"/>
      <c r="F69" s="55"/>
      <c r="G69" s="55"/>
      <c r="H69" s="55"/>
      <c r="I69" s="55"/>
      <c r="J69" s="55"/>
    </row>
    <row r="70" spans="2:10" ht="18" customHeight="1" x14ac:dyDescent="0.25">
      <c r="B70" s="53" t="s">
        <v>32</v>
      </c>
      <c r="C70" s="54"/>
      <c r="D70" s="55"/>
      <c r="E70" s="55"/>
      <c r="F70" s="55"/>
      <c r="G70" s="55"/>
      <c r="H70" s="55"/>
      <c r="I70" s="55"/>
      <c r="J70" s="55"/>
    </row>
    <row r="71" spans="2:10" ht="18" customHeight="1" x14ac:dyDescent="0.25">
      <c r="B71" s="53" t="s">
        <v>33</v>
      </c>
      <c r="C71" s="54"/>
      <c r="D71" s="55"/>
      <c r="E71" s="55"/>
      <c r="F71" s="55"/>
      <c r="G71" s="55"/>
      <c r="H71" s="55"/>
      <c r="I71" s="55"/>
      <c r="J71" s="55"/>
    </row>
    <row r="72" spans="2:10" ht="18" customHeight="1" x14ac:dyDescent="0.25">
      <c r="B72" s="53" t="s">
        <v>34</v>
      </c>
      <c r="C72" s="54"/>
      <c r="D72" s="55"/>
      <c r="E72" s="55"/>
      <c r="F72" s="55"/>
      <c r="G72" s="55"/>
      <c r="H72" s="55"/>
      <c r="I72" s="55"/>
      <c r="J72" s="55"/>
    </row>
    <row r="73" spans="2:10" ht="18" customHeight="1" x14ac:dyDescent="0.25">
      <c r="B73" s="53" t="s">
        <v>53</v>
      </c>
      <c r="C73" s="54"/>
      <c r="D73" s="55"/>
      <c r="E73" s="55"/>
      <c r="F73" s="55"/>
      <c r="G73" s="55"/>
      <c r="H73" s="55"/>
      <c r="I73" s="55"/>
      <c r="J73" s="55"/>
    </row>
    <row r="74" spans="2:10" ht="18" customHeight="1" x14ac:dyDescent="0.25">
      <c r="B74" s="53" t="s">
        <v>52</v>
      </c>
      <c r="C74" s="51"/>
      <c r="D74" s="52"/>
      <c r="E74" s="52"/>
      <c r="F74" s="52"/>
      <c r="G74" s="52"/>
      <c r="H74" s="7"/>
      <c r="I74" s="7"/>
    </row>
    <row r="75" spans="2:10" ht="18" customHeight="1" x14ac:dyDescent="0.25">
      <c r="B75" s="50"/>
      <c r="C75" s="51"/>
      <c r="D75" s="52"/>
      <c r="E75" s="52"/>
      <c r="F75" s="52"/>
      <c r="G75" s="52"/>
      <c r="H75" s="7"/>
      <c r="I75" s="7"/>
    </row>
    <row r="76" spans="2:10" ht="18" customHeight="1" x14ac:dyDescent="0.25">
      <c r="B76" s="50"/>
      <c r="C76" s="51"/>
      <c r="D76" s="52"/>
      <c r="E76" s="52"/>
      <c r="F76" s="52"/>
      <c r="G76" s="52"/>
      <c r="H76" s="7"/>
      <c r="I76" s="7"/>
    </row>
    <row r="77" spans="2:10" ht="18" customHeight="1" x14ac:dyDescent="0.25">
      <c r="B77" s="50"/>
      <c r="C77" s="51"/>
      <c r="D77" s="52"/>
      <c r="E77" s="52"/>
      <c r="F77" s="52"/>
      <c r="G77" s="52"/>
      <c r="H77" s="7"/>
      <c r="I77" s="7"/>
    </row>
    <row r="78" spans="2:10" ht="18" customHeight="1" x14ac:dyDescent="0.25">
      <c r="B78" s="6"/>
      <c r="C78" s="6"/>
      <c r="D78" s="7"/>
      <c r="E78" s="7"/>
      <c r="F78" s="7"/>
      <c r="G78" s="7"/>
      <c r="H78" s="7"/>
      <c r="I78" s="7"/>
    </row>
    <row r="79" spans="2:10" ht="18" customHeight="1" x14ac:dyDescent="0.25">
      <c r="B79" s="6"/>
      <c r="C79" s="6"/>
      <c r="D79" s="7"/>
      <c r="E79" s="7"/>
      <c r="F79" s="7"/>
      <c r="G79" s="7"/>
      <c r="H79" s="7"/>
      <c r="I79" s="7"/>
    </row>
    <row r="80" spans="2:10" ht="18" customHeight="1" x14ac:dyDescent="0.25">
      <c r="B80" s="6"/>
      <c r="C80" s="6"/>
      <c r="D80" s="7"/>
      <c r="E80" s="7"/>
      <c r="F80" s="7"/>
      <c r="G80" s="7"/>
      <c r="H80" s="7"/>
      <c r="I80" s="7"/>
    </row>
    <row r="81" spans="2:9" ht="18" customHeight="1" x14ac:dyDescent="0.25">
      <c r="B81" s="6"/>
      <c r="C81" s="6"/>
      <c r="D81" s="7"/>
      <c r="E81" s="7"/>
      <c r="F81" s="7"/>
      <c r="G81" s="7"/>
      <c r="H81" s="7"/>
      <c r="I81" s="7"/>
    </row>
    <row r="82" spans="2:9" ht="18" customHeight="1" x14ac:dyDescent="0.25">
      <c r="B82" s="6"/>
      <c r="C82" s="6"/>
      <c r="D82" s="7"/>
      <c r="E82" s="7"/>
      <c r="F82" s="7"/>
      <c r="G82" s="7"/>
      <c r="H82" s="7"/>
      <c r="I82" s="7"/>
    </row>
    <row r="83" spans="2:9" ht="18" customHeight="1" x14ac:dyDescent="0.25">
      <c r="B83" s="6"/>
      <c r="C83" s="6"/>
      <c r="D83" s="7"/>
      <c r="E83" s="7"/>
      <c r="F83" s="7"/>
      <c r="G83" s="7"/>
      <c r="H83" s="7"/>
      <c r="I83" s="7"/>
    </row>
    <row r="84" spans="2:9" ht="18" customHeight="1" x14ac:dyDescent="0.25">
      <c r="B84" s="6"/>
      <c r="C84" s="6"/>
      <c r="D84" s="7"/>
      <c r="E84" s="7"/>
      <c r="F84" s="7"/>
      <c r="G84" s="7"/>
      <c r="H84" s="7"/>
      <c r="I84" s="7"/>
    </row>
    <row r="85" spans="2:9" ht="18" customHeight="1" x14ac:dyDescent="0.25">
      <c r="B85" s="6"/>
      <c r="C85" s="6"/>
      <c r="D85" s="7"/>
      <c r="E85" s="7"/>
      <c r="F85" s="7"/>
      <c r="G85" s="7"/>
      <c r="H85" s="7"/>
      <c r="I85" s="7"/>
    </row>
    <row r="86" spans="2:9" ht="18" customHeight="1" x14ac:dyDescent="0.25">
      <c r="B86" s="6"/>
      <c r="C86" s="6"/>
      <c r="D86" s="7"/>
      <c r="E86" s="7"/>
      <c r="F86" s="7"/>
      <c r="G86" s="7"/>
      <c r="H86" s="7"/>
      <c r="I86" s="7"/>
    </row>
    <row r="87" spans="2:9" ht="18" customHeight="1" x14ac:dyDescent="0.25">
      <c r="B87" s="6"/>
      <c r="C87" s="6"/>
      <c r="D87" s="7"/>
      <c r="E87" s="7"/>
      <c r="F87" s="7"/>
      <c r="G87" s="7"/>
      <c r="H87" s="7"/>
      <c r="I87" s="7"/>
    </row>
    <row r="88" spans="2:9" ht="18" customHeight="1" x14ac:dyDescent="0.25">
      <c r="B88" s="6"/>
      <c r="C88" s="6"/>
      <c r="D88" s="7"/>
      <c r="E88" s="7"/>
      <c r="F88" s="7"/>
      <c r="G88" s="7"/>
      <c r="H88" s="7"/>
      <c r="I88" s="7"/>
    </row>
    <row r="89" spans="2:9" ht="18" customHeight="1" x14ac:dyDescent="0.25">
      <c r="B89" s="6"/>
      <c r="C89" s="6"/>
      <c r="D89" s="7"/>
      <c r="E89" s="7"/>
      <c r="F89" s="7"/>
      <c r="G89" s="7"/>
      <c r="H89" s="7"/>
      <c r="I89" s="7"/>
    </row>
    <row r="90" spans="2:9" ht="18" customHeight="1" x14ac:dyDescent="0.25">
      <c r="B90" s="6"/>
      <c r="C90" s="6"/>
      <c r="D90" s="7"/>
      <c r="E90" s="7"/>
      <c r="F90" s="7"/>
      <c r="G90" s="7"/>
      <c r="H90" s="7"/>
      <c r="I90" s="7"/>
    </row>
    <row r="91" spans="2:9" ht="18" customHeight="1" x14ac:dyDescent="0.25">
      <c r="B91" s="6"/>
      <c r="C91" s="6"/>
      <c r="D91" s="7"/>
      <c r="E91" s="7"/>
      <c r="F91" s="7"/>
      <c r="G91" s="7"/>
      <c r="H91" s="7"/>
      <c r="I91" s="7"/>
    </row>
    <row r="92" spans="2:9" ht="12.75" customHeight="1" x14ac:dyDescent="0.25"/>
    <row r="93" spans="2:9" ht="12.75" customHeight="1" x14ac:dyDescent="0.25"/>
    <row r="102" ht="12.75" customHeight="1" x14ac:dyDescent="0.25"/>
    <row r="104" ht="12.75" customHeight="1" x14ac:dyDescent="0.25"/>
    <row r="110" ht="12.75" customHeight="1" x14ac:dyDescent="0.25"/>
    <row r="113" ht="12.75" customHeight="1" x14ac:dyDescent="0.25"/>
    <row r="118" ht="12.75" customHeight="1" x14ac:dyDescent="0.25"/>
    <row r="121" ht="12.75" customHeight="1" x14ac:dyDescent="0.25"/>
    <row r="127" ht="12.75" customHeight="1" x14ac:dyDescent="0.25"/>
  </sheetData>
  <mergeCells count="40">
    <mergeCell ref="J12:J13"/>
    <mergeCell ref="B26:I26"/>
    <mergeCell ref="B27:B28"/>
    <mergeCell ref="C27:C28"/>
    <mergeCell ref="B19:I19"/>
    <mergeCell ref="B20:B21"/>
    <mergeCell ref="C20:C21"/>
    <mergeCell ref="D20:D21"/>
    <mergeCell ref="E20:E21"/>
    <mergeCell ref="F20:F21"/>
    <mergeCell ref="G20:G21"/>
    <mergeCell ref="H20:H21"/>
    <mergeCell ref="I20:I21"/>
    <mergeCell ref="I27:I28"/>
    <mergeCell ref="D27:D28"/>
    <mergeCell ref="E27:E28"/>
    <mergeCell ref="F27:F28"/>
    <mergeCell ref="G27:G28"/>
    <mergeCell ref="H27:H28"/>
    <mergeCell ref="G44:G45"/>
    <mergeCell ref="B43:I43"/>
    <mergeCell ref="H44:H45"/>
    <mergeCell ref="I44:I45"/>
    <mergeCell ref="B44:B45"/>
    <mergeCell ref="C44:C45"/>
    <mergeCell ref="D44:D45"/>
    <mergeCell ref="E44:E45"/>
    <mergeCell ref="F44:F45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37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FA3DCF67ACE543922E90E33FC7D67D" ma:contentTypeVersion="14" ma:contentTypeDescription="Create a new document." ma:contentTypeScope="" ma:versionID="65fe432373274253cbb1a1a08d966883">
  <xsd:schema xmlns:xsd="http://www.w3.org/2001/XMLSchema" xmlns:xs="http://www.w3.org/2001/XMLSchema" xmlns:p="http://schemas.microsoft.com/office/2006/metadata/properties" xmlns:ns3="f5243320-894c-4082-a660-2de266cb3c01" xmlns:ns4="4a18b167-8b8b-4586-9c59-4b44bf25d288" targetNamespace="http://schemas.microsoft.com/office/2006/metadata/properties" ma:root="true" ma:fieldsID="d38adf980285b7127cddccb176413c59" ns3:_="" ns4:_="">
    <xsd:import namespace="f5243320-894c-4082-a660-2de266cb3c01"/>
    <xsd:import namespace="4a18b167-8b8b-4586-9c59-4b44bf25d2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243320-894c-4082-a660-2de266cb3c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18b167-8b8b-4586-9c59-4b44bf25d2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1EA2CB-7021-4505-A5E5-26DDC5684D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243320-894c-4082-a660-2de266cb3c01"/>
    <ds:schemaRef ds:uri="4a18b167-8b8b-4586-9c59-4b44bf25d2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388CD5-1E94-4300-B224-546F24EC75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7756C1-BA5B-4777-A1BF-B8CEA5B9350F}">
  <ds:schemaRefs>
    <ds:schemaRef ds:uri="http://schemas.microsoft.com/office/2006/metadata/properties"/>
    <ds:schemaRef ds:uri="http://purl.org/dc/dcmitype/"/>
    <ds:schemaRef ds:uri="4a18b167-8b8b-4586-9c59-4b44bf25d288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5243320-894c-4082-a660-2de266cb3c0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ADELAIDE</vt:lpstr>
      <vt:lpstr>FREMANTLE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Jalinda Bennett</dc:creator>
  <cp:keywords/>
  <dc:description/>
  <cp:lastModifiedBy>Wendy Thompson</cp:lastModifiedBy>
  <cp:revision/>
  <dcterms:created xsi:type="dcterms:W3CDTF">2020-04-24T06:14:08Z</dcterms:created>
  <dcterms:modified xsi:type="dcterms:W3CDTF">2024-04-12T04:17:59Z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0x010100BAFA3DCF67ACE543922E90E33FC7D67D</vt:lpwstr>
  </property>
</Properties>
</file>